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19795E38-BBAE-407C-A47D-1A95EA66496C}" xr6:coauthVersionLast="47" xr6:coauthVersionMax="47" xr10:uidLastSave="{00000000-0000-0000-0000-000000000000}"/>
  <bookViews>
    <workbookView xWindow="13695" yWindow="300" windowWidth="15120" windowHeight="14760" activeTab="1" xr2:uid="{574099CB-08E5-44A2-B597-C053224AFB83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49" i="1" l="1"/>
  <c r="F50" i="1" s="1"/>
  <c r="F48" i="1"/>
  <c r="F47" i="1"/>
  <c r="F43" i="1"/>
  <c r="F41" i="1"/>
  <c r="F40" i="1"/>
  <c r="F39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36" i="1" l="1"/>
  <c r="F44" i="1" s="1"/>
  <c r="F51" i="1" s="1"/>
  <c r="F3" i="1" l="1"/>
  <c r="E4" i="1"/>
  <c r="D4" i="1"/>
  <c r="F52" i="1" l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DE57DCBF-A206-48B4-A3ED-F47B11787892}">
      <text>
        <r>
          <rPr>
            <sz val="9"/>
            <color indexed="81"/>
            <rFont val="Tahoma"/>
            <family val="2"/>
          </rPr>
          <t xml:space="preserve">Seeding rate of 150,000 seed per acre at $0.58/thousand seed.
</t>
        </r>
      </text>
    </comment>
    <comment ref="F13" authorId="0" shapeId="0" xr:uid="{A5520DB4-0E39-4ECF-AED5-3B845CBB47F6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Liberty at $0.59/oz
3.5 oz Zidua SC at $4.93/oz
32 oz Liberty at $0.59/oz
12.8 oz Outlook at $0.87/oz
</t>
        </r>
      </text>
    </comment>
    <comment ref="F14" authorId="0" shapeId="0" xr:uid="{6A86F7EB-9704-4CB5-934A-6398B4EEFD0D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BC4FCC63-A968-46B4-96E8-A652F013CCC7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<sst xmlns="http://schemas.openxmlformats.org/spreadsheetml/2006/main" count="167" uniqueCount="109">
  <si>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</si>
  <si>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</si>
  <si>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</si>
  <si>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</si>
  <si>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</si>
  <si>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</si>
  <si>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</si>
  <si>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</si>
  <si>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</si>
  <si>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</si>
  <si>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</si>
  <si>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</si>
  <si>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</si>
  <si>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</si>
  <si>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</si>
  <si>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</si>
  <si>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</si>
  <si>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</si>
  <si>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</si>
  <si>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</si>
  <si>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</si>
  <si>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</si>
  <si>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</si>
  <si>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</si>
  <si>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</si>
  <si>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</si>
  <si>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</si>
  <si>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</si>
  <si>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</si>
  <si>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</si>
  <si>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</si>
  <si>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</si>
  <si>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</si>
  <si>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</si>
  <si>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</si>
  <si>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</si>
  <si>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</si>
  <si>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</si>
  <si>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</si>
  <si>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</si>
  <si>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</si>
  <si>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</si>
  <si>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</si>
  <si>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</si>
  <si>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LLGT27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</si>
  <si>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</si>
  <si>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</si>
  <si>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</si>
  <si>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</si>
  <si>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</si>
  <si>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</si>
  <si>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</si>
  <si>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</si>
  <si>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</si>
  <si>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</si>
  <si>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</si>
  <si>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</si>
  <si>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</si>
  <si>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</si>
  <si>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</si>
  <si>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</si>
  <si>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</si>
  <si>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</si>
  <si>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</si>
  <si>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</si>
  <si>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32 oz Liberty, 3.5 oz Zidua SC, 32 oz Glyphosate</t>
  </si>
  <si>
    <t>Irrigation Sweep</t>
  </si>
  <si>
    <t>Irrigation Polypipe Spool</t>
  </si>
  <si>
    <t xml:space="preserve"> Total Season Activities</t>
  </si>
  <si>
    <t>32 oz Liberty,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</si>
  <si>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</si>
  <si>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</si>
  <si>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</si>
  <si>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</si>
  <si>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</si>
  <si>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</si>
  <si>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</si>
  <si>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</si>
  <si>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</si>
  <si>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</si>
  <si>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</si>
  <si>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</si>
  <si>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</si>
  <si>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</si>
  <si>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</si>
  <si>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</si>
  <si>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</si>
  <si>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</si>
  <si>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</si>
  <si>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</si>
  <si>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</si>
  <si>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</si>
  <si>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</si>
  <si>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</si>
  <si>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</si>
  <si>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</si>
  <si>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</si>
  <si>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</si>
  <si>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</si>
  <si>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</si>
  <si>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</si>
  <si>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</si>
  <si>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</si>
  <si>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</si>
  <si>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</si>
  <si>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</si>
  <si>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Seed, per acre</t>
  </si>
  <si>
    <t>Table 39. 2023 Soybean Enterprise Budget, LLGT27, Furrow Irrigation</t>
  </si>
  <si>
    <t>Table A-39. Soybean Field Activities, LLGT27, Furrow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</si>
</sst>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2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/>
    <xf numFmtId="0" fontId="17" fillId="3" borderId="11" xfId="0" applyFont="1" applyFill="1" applyBorder="1"/>
    <xf numFmtId="0" fontId="17" fillId="3" borderId="12" xfId="0" applyFont="1" applyFill="1" applyBorder="1" applyAlignment="1">
      <alignment horizontal="center"/>
    </xf>
    <xf numFmtId="0" fontId="17" fillId="3" borderId="12" xfId="0" applyFont="1" applyFill="1" applyBorder="1"/>
    <xf numFmtId="167" fontId="17" fillId="3" borderId="12" xfId="0" applyNumberFormat="1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4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/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7" fillId="3" borderId="18" xfId="0" applyFont="1" applyFill="1" applyBorder="1"/>
    <xf numFmtId="0" fontId="19" fillId="3" borderId="0" xfId="0" applyFont="1" applyFill="1"/>
    <xf numFmtId="0" fontId="17" fillId="3" borderId="19" xfId="0" applyFont="1" applyFill="1" applyBorder="1"/>
    <xf numFmtId="0" fontId="18" fillId="3" borderId="20" xfId="0" applyFont="1" applyFill="1" applyBorder="1"/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9" xfId="0" applyFont="1" applyFill="1" applyBorder="1"/>
    <xf numFmtId="167" fontId="17" fillId="3" borderId="9" xfId="0" applyNumberFormat="1" applyFont="1" applyFill="1" applyBorder="1" applyAlignment="1">
      <alignment horizontal="center"/>
    </xf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1" xfId="0" applyFont="1" applyFill="1" applyBorder="1"/>
    <xf numFmtId="167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9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6_SoybeanLLGT27_Furrow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1.8898097243107772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3.3662235714285718</v>
          </cell>
          <cell r="H26" t="str">
            <v>$/ac-in</v>
          </cell>
        </row>
        <row r="27">
          <cell r="A27" t="str">
            <v>Energy Cost</v>
          </cell>
          <cell r="B27">
            <v>22.677716691729326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40.394682857142861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2.078790696741855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3.8711571071428574</v>
          </cell>
          <cell r="H30"/>
        </row>
        <row r="31">
          <cell r="A31"/>
          <cell r="B31">
            <v>24.94548836090226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46.453885285714293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1.8898097243107772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15">
          <cell r="B15">
            <v>4.4999999999999998E-2</v>
          </cell>
        </row>
        <row r="18">
          <cell r="B18" t="str">
            <v xml:space="preserve"> </v>
          </cell>
        </row>
      </sheetData>
      <sheetData sheetId="22"/>
      <sheetData sheetId="23">
        <row r="7">
          <cell r="I7">
            <v>0</v>
          </cell>
        </row>
        <row r="8">
          <cell r="I8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6C642-F858-42BE-821E-5E340A4A6027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2.5703125" customWidth="1"/>
    <col min="4" max="4" width="38.140625" bestFit="1" customWidth="1"/>
    <col min="5" max="5" width="20.7109375" bestFit="1" customWidth="1"/>
  </cols>
  <sheetData>
    <row r="1" spans="1:26" ht="15.75" customHeight="1" thickBot="1" x14ac:dyDescent="0.3">
      <c r="A1" s="109"/>
      <c r="B1" s="109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0" t="s">
        <v>108</v>
      </c>
      <c r="B2" s="111"/>
      <c r="C2" s="111"/>
      <c r="D2" s="111"/>
      <c r="E2" s="4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7" t="s">
        <v>41</v>
      </c>
      <c r="B3" s="48" t="s">
        <v>42</v>
      </c>
      <c r="C3" s="47" t="s">
        <v>43</v>
      </c>
      <c r="D3" s="49" t="s">
        <v>44</v>
      </c>
      <c r="E3" s="49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0" t="s">
        <v>46</v>
      </c>
      <c r="B4" s="51" t="s">
        <v>47</v>
      </c>
      <c r="C4" s="52" t="s">
        <v>48</v>
      </c>
      <c r="D4" s="53"/>
      <c r="E4" s="54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5" t="s">
        <v>49</v>
      </c>
      <c r="B5" s="56" t="s">
        <v>50</v>
      </c>
      <c r="C5" s="57" t="s">
        <v>48</v>
      </c>
      <c r="D5" s="58"/>
      <c r="E5" s="59">
        <v>3.4270537629361719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0" t="s">
        <v>51</v>
      </c>
      <c r="B6" s="61" t="s">
        <v>52</v>
      </c>
      <c r="C6" s="57" t="s">
        <v>53</v>
      </c>
      <c r="D6" s="62" t="s">
        <v>54</v>
      </c>
      <c r="E6" s="59">
        <v>15.098978698767443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5" t="s">
        <v>49</v>
      </c>
      <c r="B7" s="56" t="s">
        <v>50</v>
      </c>
      <c r="C7" s="63" t="s">
        <v>55</v>
      </c>
      <c r="D7" s="62"/>
      <c r="E7" s="59">
        <v>3.4270537629361719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60" t="s">
        <v>56</v>
      </c>
      <c r="B8" s="61" t="s">
        <v>57</v>
      </c>
      <c r="C8" s="62" t="s">
        <v>58</v>
      </c>
      <c r="D8" s="62" t="s">
        <v>59</v>
      </c>
      <c r="E8" s="59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5" t="s">
        <v>60</v>
      </c>
      <c r="B9" s="56" t="s">
        <v>50</v>
      </c>
      <c r="C9" s="62" t="s">
        <v>55</v>
      </c>
      <c r="D9" s="62"/>
      <c r="E9" s="59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5" t="s">
        <v>61</v>
      </c>
      <c r="B10" s="56" t="s">
        <v>50</v>
      </c>
      <c r="C10" s="62" t="s">
        <v>62</v>
      </c>
      <c r="D10" s="62" t="s">
        <v>63</v>
      </c>
      <c r="E10" s="59">
        <v>96.888666827550495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5" t="s">
        <v>51</v>
      </c>
      <c r="B11" s="64" t="s">
        <v>52</v>
      </c>
      <c r="C11" s="62" t="s">
        <v>15</v>
      </c>
      <c r="D11" s="62" t="s">
        <v>64</v>
      </c>
      <c r="E11" s="59">
        <v>31.838978698767441</v>
      </c>
      <c r="F11" s="3"/>
      <c r="G11" s="3"/>
      <c r="H11" s="3"/>
      <c r="I11" s="6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60" t="s">
        <v>51</v>
      </c>
      <c r="B12" s="61" t="s">
        <v>52</v>
      </c>
      <c r="C12" s="62" t="s">
        <v>15</v>
      </c>
      <c r="D12" s="62" t="s">
        <v>65</v>
      </c>
      <c r="E12" s="59">
        <v>45.793978698767432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5" t="s">
        <v>66</v>
      </c>
      <c r="B13" s="56" t="s">
        <v>50</v>
      </c>
      <c r="C13" s="62" t="s">
        <v>55</v>
      </c>
      <c r="D13" s="62"/>
      <c r="E13" s="59">
        <v>4.7156223308552327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5" t="s">
        <v>67</v>
      </c>
      <c r="B14" s="56"/>
      <c r="C14" s="62" t="s">
        <v>68</v>
      </c>
      <c r="D14" s="62"/>
      <c r="E14" s="59">
        <v>3.88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5" t="s">
        <v>51</v>
      </c>
      <c r="B15" s="64" t="s">
        <v>52</v>
      </c>
      <c r="C15" s="62" t="s">
        <v>15</v>
      </c>
      <c r="D15" s="62" t="s">
        <v>69</v>
      </c>
      <c r="E15" s="59">
        <v>34.874978698767443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0" t="s">
        <v>70</v>
      </c>
      <c r="B16" s="61"/>
      <c r="C16" s="62" t="s">
        <v>16</v>
      </c>
      <c r="D16" s="62" t="s">
        <v>71</v>
      </c>
      <c r="E16" s="59">
        <v>29.419999999999998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thickBot="1" x14ac:dyDescent="0.25">
      <c r="A17" s="66" t="s">
        <v>70</v>
      </c>
      <c r="B17" s="67"/>
      <c r="C17" s="68" t="s">
        <v>72</v>
      </c>
      <c r="D17" s="62" t="s">
        <v>73</v>
      </c>
      <c r="E17" s="59">
        <v>33.9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0" t="s">
        <v>74</v>
      </c>
      <c r="B18" s="61" t="s">
        <v>75</v>
      </c>
      <c r="C18" s="69" t="s">
        <v>76</v>
      </c>
      <c r="D18" s="70"/>
      <c r="E18" s="71">
        <v>19.864776442959776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0" t="s">
        <v>77</v>
      </c>
      <c r="B19" s="61" t="s">
        <v>78</v>
      </c>
      <c r="C19" s="69" t="s">
        <v>76</v>
      </c>
      <c r="D19" s="72"/>
      <c r="E19" s="73">
        <v>2.1145772554998725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74" t="s">
        <v>79</v>
      </c>
      <c r="B20" s="75"/>
      <c r="C20" s="68" t="s">
        <v>76</v>
      </c>
      <c r="D20" s="76"/>
      <c r="E20" s="77">
        <v>7.3807017801483923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78" t="s">
        <v>80</v>
      </c>
      <c r="B21" s="61"/>
      <c r="C21" s="79"/>
      <c r="D21" s="6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1"/>
      <c r="B22" s="61"/>
      <c r="C22" s="79"/>
      <c r="D22" s="6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1"/>
      <c r="B23" s="61"/>
      <c r="C23" s="79"/>
      <c r="D23" s="6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7E93-1CA0-463A-B0DA-F8C31F092007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0" t="s">
        <v>107</v>
      </c>
      <c r="B1" s="100"/>
      <c r="C1" s="100"/>
      <c r="D1" s="100"/>
      <c r="E1" s="100"/>
      <c r="F1" s="101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0" t="s">
        <v>0</v>
      </c>
      <c r="B2" s="98" t="s">
        <v>1</v>
      </c>
      <c r="C2" s="98" t="s">
        <v>2</v>
      </c>
      <c r="D2" s="98" t="s">
        <v>3</v>
      </c>
      <c r="E2" s="98" t="s">
        <v>4</v>
      </c>
      <c r="F2" s="98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99" t="s">
        <v>7</v>
      </c>
      <c r="B3" s="6">
        <v>1</v>
      </c>
      <c r="C3" s="85" t="s">
        <v>103</v>
      </c>
      <c r="D3" s="7">
        <v>60</v>
      </c>
      <c r="E3" s="7">
        <v>13.6</v>
      </c>
      <c r="F3" s="87">
        <f>D3*E3*B3</f>
        <v>816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1"/>
      <c r="B4" s="84"/>
      <c r="C4" s="85"/>
      <c r="D4" s="86" t="str">
        <f>IF([1]A2_Budget_Look_Up!B7=1,[1]C1_Messages_Indicators!B15," ")</f>
        <v xml:space="preserve"> </v>
      </c>
      <c r="E4" s="91" t="str">
        <f>IF(AND([1]A2_Budget_Look_Up!B7=1,[1]Seed_Chemical!I7=0,[1]Seed_Chemical!I8=0,D3&gt;0),SUM(F39:F41)/D4,[1]C1_Messages_Indicators!B18)</f>
        <v xml:space="preserve"> </v>
      </c>
      <c r="F4" s="87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80" t="s">
        <v>8</v>
      </c>
      <c r="B5" s="81"/>
      <c r="C5" s="97" t="s">
        <v>2</v>
      </c>
      <c r="D5" s="97" t="s">
        <v>9</v>
      </c>
      <c r="E5" s="98" t="s">
        <v>10</v>
      </c>
      <c r="F5" s="97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81" t="s">
        <v>106</v>
      </c>
      <c r="B6" s="6">
        <v>1</v>
      </c>
      <c r="C6" s="95" t="s">
        <v>12</v>
      </c>
      <c r="D6" s="96">
        <v>150</v>
      </c>
      <c r="E6" s="91">
        <v>0.57999999999999996</v>
      </c>
      <c r="F6" s="87">
        <f>D6*E6*B6</f>
        <v>87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81" t="s">
        <v>13</v>
      </c>
      <c r="B7" s="6">
        <v>1</v>
      </c>
      <c r="C7" s="85" t="s">
        <v>104</v>
      </c>
      <c r="D7" s="91">
        <v>0</v>
      </c>
      <c r="E7" s="12">
        <v>0.4</v>
      </c>
      <c r="F7" s="87">
        <f t="shared" ref="F7:F17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1" t="s">
        <v>81</v>
      </c>
      <c r="B8" s="6">
        <v>1</v>
      </c>
      <c r="C8" s="85" t="s">
        <v>104</v>
      </c>
      <c r="D8" s="91">
        <v>90</v>
      </c>
      <c r="E8" s="12">
        <v>0.44500000000000001</v>
      </c>
      <c r="F8" s="87">
        <f t="shared" si="0"/>
        <v>40.049999999999997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1" t="s">
        <v>82</v>
      </c>
      <c r="B9" s="6">
        <v>1</v>
      </c>
      <c r="C9" s="85" t="s">
        <v>104</v>
      </c>
      <c r="D9" s="91">
        <v>100</v>
      </c>
      <c r="E9" s="12">
        <v>0.41499999999999998</v>
      </c>
      <c r="F9" s="87">
        <f t="shared" si="0"/>
        <v>41.5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1" t="s">
        <v>83</v>
      </c>
      <c r="B10" s="6">
        <v>1</v>
      </c>
      <c r="C10" s="85" t="s">
        <v>104</v>
      </c>
      <c r="D10" s="91">
        <v>0</v>
      </c>
      <c r="E10" s="12">
        <v>0.23499999999999999</v>
      </c>
      <c r="F10" s="87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1" t="s">
        <v>84</v>
      </c>
      <c r="B11" s="6">
        <v>1</v>
      </c>
      <c r="C11" s="85" t="s">
        <v>104</v>
      </c>
      <c r="D11" s="91">
        <v>0</v>
      </c>
      <c r="E11" s="12">
        <v>1.28</v>
      </c>
      <c r="F11" s="87">
        <f t="shared" si="0"/>
        <v>0</v>
      </c>
      <c r="G11" s="107"/>
      <c r="H11" s="108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1" t="s">
        <v>85</v>
      </c>
      <c r="B12" s="6">
        <v>1</v>
      </c>
      <c r="C12" s="85" t="s">
        <v>14</v>
      </c>
      <c r="D12" s="85">
        <v>1</v>
      </c>
      <c r="E12" s="91">
        <v>0</v>
      </c>
      <c r="F12" s="87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1" t="s">
        <v>15</v>
      </c>
      <c r="B13" s="6">
        <v>1</v>
      </c>
      <c r="C13" s="85" t="s">
        <v>14</v>
      </c>
      <c r="D13" s="85">
        <v>1</v>
      </c>
      <c r="E13" s="91">
        <v>108.17</v>
      </c>
      <c r="F13" s="87">
        <f t="shared" si="0"/>
        <v>108.17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1" t="s">
        <v>16</v>
      </c>
      <c r="B14" s="6">
        <v>1</v>
      </c>
      <c r="C14" s="85" t="s">
        <v>14</v>
      </c>
      <c r="D14" s="85">
        <v>1</v>
      </c>
      <c r="E14" s="91">
        <v>21.419999999999998</v>
      </c>
      <c r="F14" s="87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1" t="s">
        <v>72</v>
      </c>
      <c r="B15" s="6">
        <v>1</v>
      </c>
      <c r="C15" s="85" t="s">
        <v>14</v>
      </c>
      <c r="D15" s="85">
        <v>1</v>
      </c>
      <c r="E15" s="91">
        <v>25.9</v>
      </c>
      <c r="F15" s="87">
        <f t="shared" si="0"/>
        <v>25.9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1" t="s">
        <v>86</v>
      </c>
      <c r="B16" s="6">
        <v>1</v>
      </c>
      <c r="C16" s="85" t="s">
        <v>14</v>
      </c>
      <c r="D16" s="85">
        <v>1</v>
      </c>
      <c r="E16" s="91">
        <v>0</v>
      </c>
      <c r="F16" s="87">
        <f t="shared" si="0"/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1" t="s">
        <v>86</v>
      </c>
      <c r="B17" s="6">
        <v>1</v>
      </c>
      <c r="C17" s="85" t="s">
        <v>14</v>
      </c>
      <c r="D17" s="85">
        <v>1</v>
      </c>
      <c r="E17" s="91">
        <v>0</v>
      </c>
      <c r="F17" s="87">
        <f t="shared" si="0"/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1" t="s">
        <v>87</v>
      </c>
      <c r="B18" s="81"/>
      <c r="C18" s="85"/>
      <c r="D18" s="85"/>
      <c r="E18" s="91"/>
      <c r="F18" s="91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2" t="s">
        <v>88</v>
      </c>
      <c r="B19" s="6">
        <v>1</v>
      </c>
      <c r="C19" s="85" t="s">
        <v>14</v>
      </c>
      <c r="D19" s="20">
        <v>0</v>
      </c>
      <c r="E19" s="21">
        <v>8</v>
      </c>
      <c r="F19" s="87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2" t="s">
        <v>89</v>
      </c>
      <c r="B20" s="6">
        <v>1</v>
      </c>
      <c r="C20" s="85" t="s">
        <v>14</v>
      </c>
      <c r="D20" s="23">
        <v>2</v>
      </c>
      <c r="E20" s="21">
        <v>8</v>
      </c>
      <c r="F20" s="87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2" t="s">
        <v>90</v>
      </c>
      <c r="B21" s="6">
        <v>1</v>
      </c>
      <c r="C21" s="85" t="s">
        <v>104</v>
      </c>
      <c r="D21" s="23">
        <v>0</v>
      </c>
      <c r="E21" s="24">
        <v>0.08</v>
      </c>
      <c r="F21" s="87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2" t="s">
        <v>91</v>
      </c>
      <c r="B22" s="6">
        <v>1</v>
      </c>
      <c r="C22" s="85" t="s">
        <v>14</v>
      </c>
      <c r="D22" s="23">
        <v>0</v>
      </c>
      <c r="E22" s="21">
        <v>8</v>
      </c>
      <c r="F22" s="87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1" t="s">
        <v>17</v>
      </c>
      <c r="B23" s="81"/>
      <c r="C23" s="81"/>
      <c r="D23" s="81"/>
      <c r="E23" s="81"/>
      <c r="F23" s="81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1" t="s">
        <v>18</v>
      </c>
      <c r="B24" s="6">
        <v>1</v>
      </c>
      <c r="C24" s="85" t="s">
        <v>19</v>
      </c>
      <c r="D24" s="12">
        <v>4.3422960434738096</v>
      </c>
      <c r="E24" s="27">
        <v>4.5</v>
      </c>
      <c r="F24" s="87">
        <f t="shared" ref="F24:F35" si="1">D24*E24*B24</f>
        <v>19.540332195632143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1" t="s">
        <v>20</v>
      </c>
      <c r="B25" s="6">
        <v>1</v>
      </c>
      <c r="C25" s="85" t="s">
        <v>14</v>
      </c>
      <c r="D25" s="85">
        <v>1</v>
      </c>
      <c r="E25" s="91">
        <v>7.6460633731313425</v>
      </c>
      <c r="F25" s="87">
        <f t="shared" si="1"/>
        <v>7.6460633731313425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1" t="s">
        <v>21</v>
      </c>
      <c r="B26" s="6">
        <v>1</v>
      </c>
      <c r="C26" s="85" t="s">
        <v>19</v>
      </c>
      <c r="D26" s="12">
        <v>2.0274973147153599</v>
      </c>
      <c r="E26" s="27">
        <v>4.5</v>
      </c>
      <c r="F26" s="87">
        <f t="shared" si="1"/>
        <v>9.1237379162191203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1" t="s">
        <v>22</v>
      </c>
      <c r="B27" s="6">
        <v>1</v>
      </c>
      <c r="C27" s="85" t="s">
        <v>14</v>
      </c>
      <c r="D27" s="85">
        <v>1</v>
      </c>
      <c r="E27" s="91">
        <v>7.76</v>
      </c>
      <c r="F27" s="87">
        <f t="shared" si="1"/>
        <v>7.76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1" t="s">
        <v>23</v>
      </c>
      <c r="B28" s="6">
        <v>1</v>
      </c>
      <c r="C28" s="85" t="s">
        <v>24</v>
      </c>
      <c r="D28" s="29">
        <v>12</v>
      </c>
      <c r="E28" s="91">
        <v>5.3150898496240604</v>
      </c>
      <c r="F28" s="87">
        <f t="shared" si="1"/>
        <v>63.781078195488725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1" t="s">
        <v>25</v>
      </c>
      <c r="B29" s="84"/>
      <c r="C29" s="85" t="s">
        <v>24</v>
      </c>
      <c r="D29" s="94">
        <v>12</v>
      </c>
      <c r="E29" s="91">
        <v>0.24010416666666667</v>
      </c>
      <c r="F29" s="87">
        <f>D29*E29</f>
        <v>2.8812500000000001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1" t="s">
        <v>26</v>
      </c>
      <c r="B30" s="6">
        <v>1</v>
      </c>
      <c r="C30" s="85" t="s">
        <v>14</v>
      </c>
      <c r="D30" s="30">
        <v>1</v>
      </c>
      <c r="E30" s="21">
        <v>3.88</v>
      </c>
      <c r="F30" s="87">
        <f t="shared" si="1"/>
        <v>3.88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1" t="s">
        <v>92</v>
      </c>
      <c r="B31" s="6">
        <v>1</v>
      </c>
      <c r="C31" s="85" t="s">
        <v>14</v>
      </c>
      <c r="D31" s="30">
        <v>1</v>
      </c>
      <c r="E31" s="21">
        <v>0</v>
      </c>
      <c r="F31" s="87">
        <f t="shared" si="1"/>
        <v>0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1" t="s">
        <v>27</v>
      </c>
      <c r="B32" s="6">
        <v>1</v>
      </c>
      <c r="C32" s="85" t="s">
        <v>28</v>
      </c>
      <c r="D32" s="12">
        <v>0.82875221620808082</v>
      </c>
      <c r="E32" s="33">
        <v>12.45</v>
      </c>
      <c r="F32" s="87">
        <f t="shared" si="1"/>
        <v>10.317965091790606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1" t="s">
        <v>29</v>
      </c>
      <c r="B33" s="6">
        <v>1</v>
      </c>
      <c r="C33" s="85" t="s">
        <v>14</v>
      </c>
      <c r="D33" s="30">
        <v>1</v>
      </c>
      <c r="E33" s="21">
        <v>6.5</v>
      </c>
      <c r="F33" s="87">
        <f t="shared" si="1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1" t="s">
        <v>93</v>
      </c>
      <c r="B34" s="6">
        <v>1</v>
      </c>
      <c r="C34" s="85" t="s">
        <v>14</v>
      </c>
      <c r="D34" s="30">
        <v>1</v>
      </c>
      <c r="E34" s="21">
        <v>0</v>
      </c>
      <c r="F34" s="87">
        <f t="shared" si="1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1" t="s">
        <v>30</v>
      </c>
      <c r="B35" s="6">
        <v>1</v>
      </c>
      <c r="C35" s="85" t="s">
        <v>14</v>
      </c>
      <c r="D35" s="30">
        <v>1</v>
      </c>
      <c r="E35" s="21">
        <v>4.8</v>
      </c>
      <c r="F35" s="87">
        <f t="shared" si="1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1" t="s">
        <v>94</v>
      </c>
      <c r="B36" s="6">
        <v>1</v>
      </c>
      <c r="C36" s="85" t="s">
        <v>31</v>
      </c>
      <c r="D36" s="27">
        <v>7</v>
      </c>
      <c r="E36" s="87">
        <f>SUM(F6:F35)</f>
        <v>476.27042677226194</v>
      </c>
      <c r="F36" s="87">
        <f>((D36/100)*0.5*SUM(F6:F35)*B36)</f>
        <v>16.669464937029169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1" t="s">
        <v>32</v>
      </c>
      <c r="B37" s="6">
        <v>1</v>
      </c>
      <c r="C37" s="85" t="s">
        <v>14</v>
      </c>
      <c r="D37" s="27">
        <v>0</v>
      </c>
      <c r="E37" s="21">
        <v>0</v>
      </c>
      <c r="F37" s="87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1" t="s">
        <v>95</v>
      </c>
      <c r="B38" s="93"/>
      <c r="C38" s="85"/>
      <c r="D38" s="86" t="s">
        <v>105</v>
      </c>
      <c r="E38" s="86" t="s">
        <v>105</v>
      </c>
      <c r="F38" s="87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2" t="s">
        <v>96</v>
      </c>
      <c r="B39" s="6">
        <v>1</v>
      </c>
      <c r="C39" s="85" t="s">
        <v>103</v>
      </c>
      <c r="D39" s="91">
        <v>60</v>
      </c>
      <c r="E39" s="21">
        <v>0</v>
      </c>
      <c r="F39" s="87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2" t="s">
        <v>97</v>
      </c>
      <c r="B40" s="6">
        <v>1</v>
      </c>
      <c r="C40" s="85" t="s">
        <v>103</v>
      </c>
      <c r="D40" s="86">
        <v>60</v>
      </c>
      <c r="E40" s="21">
        <v>0.27</v>
      </c>
      <c r="F40" s="87">
        <f>D40*E40*B40</f>
        <v>16.200000000000003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2" t="s">
        <v>98</v>
      </c>
      <c r="B41" s="6">
        <v>1</v>
      </c>
      <c r="C41" s="85" t="s">
        <v>103</v>
      </c>
      <c r="D41" s="86">
        <v>60</v>
      </c>
      <c r="E41" s="92">
        <v>6.8000000000000005E-2</v>
      </c>
      <c r="F41" s="87">
        <f>D41*E41*B41</f>
        <v>4.08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1"/>
      <c r="B42" s="84"/>
      <c r="C42" s="85"/>
      <c r="D42" s="86" t="s">
        <v>105</v>
      </c>
      <c r="E42" s="91" t="s">
        <v>105</v>
      </c>
      <c r="F42" s="87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1" t="s">
        <v>33</v>
      </c>
      <c r="B43" s="81"/>
      <c r="C43" s="85" t="s">
        <v>14</v>
      </c>
      <c r="D43" s="85">
        <v>1</v>
      </c>
      <c r="E43" s="21">
        <v>0</v>
      </c>
      <c r="F43" s="91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0" t="s">
        <v>34</v>
      </c>
      <c r="B44" s="81"/>
      <c r="C44" s="81"/>
      <c r="D44" s="81"/>
      <c r="E44" s="81"/>
      <c r="F44" s="82">
        <f>SUM(F6:F42)</f>
        <v>513.21989170929112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0" t="s">
        <v>35</v>
      </c>
      <c r="B45" s="80"/>
      <c r="C45" s="80"/>
      <c r="D45" s="80"/>
      <c r="E45" s="80"/>
      <c r="F45" s="83">
        <f>F3-F43-F44</f>
        <v>302.78010829070888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0" t="s">
        <v>36</v>
      </c>
      <c r="B46" s="81"/>
      <c r="C46" s="81"/>
      <c r="D46" s="81"/>
      <c r="E46" s="81"/>
      <c r="F46" s="81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1" t="s">
        <v>17</v>
      </c>
      <c r="B47" s="84"/>
      <c r="C47" s="85" t="s">
        <v>14</v>
      </c>
      <c r="D47" s="85">
        <v>1</v>
      </c>
      <c r="E47" s="86">
        <v>89.21</v>
      </c>
      <c r="F47" s="87">
        <f>D47*E47</f>
        <v>89.21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1" t="s">
        <v>37</v>
      </c>
      <c r="B48" s="84"/>
      <c r="C48" s="85" t="s">
        <v>14</v>
      </c>
      <c r="D48" s="85">
        <v>1</v>
      </c>
      <c r="E48" s="86">
        <v>21.17</v>
      </c>
      <c r="F48" s="87">
        <f>D48*E48</f>
        <v>21.17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1" t="s">
        <v>99</v>
      </c>
      <c r="B49" s="84"/>
      <c r="C49" s="85" t="s">
        <v>14</v>
      </c>
      <c r="D49" s="85">
        <v>1</v>
      </c>
      <c r="E49" s="86">
        <v>4.46</v>
      </c>
      <c r="F49" s="87">
        <f>D49*E49</f>
        <v>4.46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0" t="s">
        <v>38</v>
      </c>
      <c r="B50" s="81"/>
      <c r="C50" s="81"/>
      <c r="D50" s="81"/>
      <c r="E50" s="81"/>
      <c r="F50" s="82">
        <f>SUM(F47:F49)</f>
        <v>114.83999999999999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0" t="s">
        <v>39</v>
      </c>
      <c r="B51" s="80"/>
      <c r="C51" s="80"/>
      <c r="D51" s="80"/>
      <c r="E51" s="80"/>
      <c r="F51" s="83">
        <f>F44+F50</f>
        <v>628.05989170929115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88" t="s">
        <v>40</v>
      </c>
      <c r="B52" s="88"/>
      <c r="C52" s="88"/>
      <c r="D52" s="88"/>
      <c r="E52" s="88"/>
      <c r="F52" s="89">
        <f>F3-F43-F51</f>
        <v>187.94010829070885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0"/>
      <c r="B53" s="90"/>
      <c r="C53" s="90"/>
      <c r="D53" s="90"/>
      <c r="E53" s="90"/>
      <c r="F53" s="90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1" t="s">
        <v>100</v>
      </c>
      <c r="B54" s="81"/>
      <c r="C54" s="85"/>
      <c r="D54" s="85"/>
      <c r="E54" s="86"/>
      <c r="F54" s="91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1" t="s">
        <v>101</v>
      </c>
      <c r="B55" s="81"/>
      <c r="C55" s="85"/>
      <c r="D55" s="85"/>
      <c r="E55" s="86"/>
      <c r="F55" s="91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1" t="s">
        <v>102</v>
      </c>
      <c r="B56" s="80"/>
      <c r="C56" s="80"/>
      <c r="D56" s="80"/>
      <c r="E56" s="80"/>
      <c r="F56" s="83"/>
      <c r="G56" s="13"/>
      <c r="H56" s="2"/>
      <c r="I56" s="2"/>
      <c r="J56" s="2"/>
      <c r="K56" s="2"/>
      <c r="L56" s="2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1"/>
      <c r="B57" s="80"/>
      <c r="C57" s="80"/>
      <c r="D57" s="80"/>
      <c r="E57" s="80"/>
      <c r="F57" s="83"/>
      <c r="G57" s="9"/>
      <c r="H57" s="2"/>
      <c r="I57" s="2"/>
      <c r="J57" s="2"/>
      <c r="K57" s="2"/>
      <c r="L57" s="2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3"/>
      <c r="B58" s="104"/>
      <c r="C58" s="104"/>
      <c r="D58" s="104"/>
      <c r="E58" s="104"/>
      <c r="F58" s="105"/>
      <c r="G58" s="106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2021-11-22T07:36:49Z</dcterms:created>
  <dcterms:modified xsi:type="dcterms:W3CDTF">2022-11-07T19:19:45Z</dcterms:modified>
</cp:coreProperties>
</file>