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8_{286FA98A-97AA-42FE-AE83-E6FAD7AB871F}" xr6:coauthVersionLast="47" xr6:coauthVersionMax="47" xr10:uidLastSave="{00000000-0000-0000-0000-000000000000}"/>
  <bookViews>
    <workbookView xWindow="12705" yWindow="735" windowWidth="21405" windowHeight="14760" activeTab="1" xr2:uid="{AD84EC5C-71E5-41B8-A594-5FC281C168C4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F16" i="1" l="1"/>
  <c r="F15" i="1"/>
  <c r="F14" i="1"/>
  <c r="F13" i="1"/>
  <c r="F12" i="1"/>
  <c r="F11" i="1"/>
  <c r="F10" i="1"/>
  <c r="F9" i="1"/>
  <c r="F8" i="1"/>
  <c r="F7" i="1"/>
  <c r="F6" i="1"/>
  <c r="F3" i="1" l="1"/>
  <c r="F48" i="1"/>
  <c r="F47" i="1"/>
  <c r="F49" i="1"/>
  <c r="F43" i="1"/>
  <c r="F41" i="1"/>
  <c r="F40" i="1"/>
  <c r="F39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50" i="1" l="1"/>
  <c r="F28" i="1"/>
  <c r="F36" i="1" s="1"/>
  <c r="F44" i="1" s="1"/>
  <c r="F29" i="1"/>
  <c r="F45" i="1" l="1"/>
  <c r="F51" i="1"/>
  <c r="F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BBF50D43-C183-4DDA-BB9D-D6AFEE510472}">
      <text>
        <r>
          <rPr>
            <sz val="9"/>
            <color indexed="81"/>
            <rFont val="Tahoma"/>
            <family val="2"/>
          </rPr>
          <t xml:space="preserve">Seeding rate of 150,000 seed per acre at $0.58/thousand seed.
</t>
        </r>
      </text>
    </comment>
    <comment ref="F13" authorId="0" shapeId="0" xr:uid="{B7221797-EF3C-4179-96BE-F93828650DC8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$0.15/oz
32 oz 2,4-D at $0.17/oz
1 qt Boundary at $20.90/qt
32 oz Gramoxone at $0.19/oz
32 oz Prefix at $0.39/oz
32 oz Glyphosate at $0.15/oz
3.5 oz Zidua SC at $4.93/oz
32 oz Glyphosate at $0.15/oz
</t>
        </r>
      </text>
    </comment>
    <comment ref="F14" authorId="0" shapeId="0" xr:uid="{0285727C-AE9E-455A-82F8-197DE34C5FBD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5DEBE988-099D-4DD3-8A81-642BF5E8AC43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$2.59/oz
</t>
        </r>
      </text>
    </comment>
  </commentList>
</comments>
</file>

<file path=xl/sharedStrings.xml><?xml version="1.0" encoding="utf-8"?>
<sst xmlns="http://schemas.openxmlformats.org/spreadsheetml/2006/main" count="162" uniqueCount="106">
  <si>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</si>
  <si>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</si>
  <si>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</si>
  <si>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</si>
  <si>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</si>
  <si>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</si>
  <si>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</si>
  <si>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</si>
  <si>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</si>
  <si>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</si>
  <si>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</si>
  <si>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</si>
  <si>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</si>
  <si>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</si>
  <si>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</si>
  <si>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</si>
  <si>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</si>
  <si>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</si>
  <si>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</si>
  <si>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</si>
  <si>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</si>
  <si>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</si>
  <si>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</si>
  <si>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</si>
  <si>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</si>
  <si>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</si>
  <si>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</si>
  <si>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</si>
  <si>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</si>
  <si>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</si>
  <si>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</si>
  <si>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</si>
  <si>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</si>
  <si>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</si>
  <si>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</si>
  <si>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</si>
  <si>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</si>
  <si>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</si>
  <si>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</si>
  <si>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</si>
  <si>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</si>
  <si>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RR</t>
  </si>
  <si>
    <t>Estimated Cost Per Acre*</t>
  </si>
  <si>
    <t>Disk</t>
  </si>
  <si>
    <t>32 ft.</t>
  </si>
  <si>
    <t>Fall Tillage</t>
  </si>
  <si>
    <t>Hipper</t>
  </si>
  <si>
    <t>12 Row</t>
  </si>
  <si>
    <t>Self-Propelled Sprayer</t>
  </si>
  <si>
    <t>90 ft.</t>
  </si>
  <si>
    <t>Herbicide ( Burndown)</t>
  </si>
  <si>
    <t xml:space="preserve">32 oz Glyphosate, 32 oz 2,4-D </t>
  </si>
  <si>
    <t>Tillage</t>
  </si>
  <si>
    <t>Fertilizer Spreader</t>
  </si>
  <si>
    <t>30 ft.</t>
  </si>
  <si>
    <t>Fertilizer</t>
  </si>
  <si>
    <t>90 lbs Phophate and 100 lbs Potash</t>
  </si>
  <si>
    <t>Do All (Seedbed Finisher)</t>
  </si>
  <si>
    <t>Planter (Twin Row)</t>
  </si>
  <si>
    <t>Plant</t>
  </si>
  <si>
    <t>150,000 seed</t>
  </si>
  <si>
    <t>1 qt Boundary, 32 oz Gramoxone</t>
  </si>
  <si>
    <t>32 oz Glyphosate, 32 oz Prefix</t>
  </si>
  <si>
    <t>32 oz Glyphosate, 3.5 oz Zidua SC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</si>
  <si>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</si>
  <si>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</si>
  <si>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</si>
  <si>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</si>
  <si>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</si>
  <si>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</si>
  <si>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</si>
  <si>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</si>
  <si>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</si>
  <si>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</si>
  <si>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</si>
  <si>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Seed, per acre</t>
  </si>
  <si>
    <t>Thous</t>
  </si>
  <si>
    <t>Nitrogen (Urea, 46-0-0)</t>
  </si>
  <si>
    <t>**See field activities tab for a breakdown of equipment usage.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</si>
  <si>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</si>
  <si>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</si>
  <si>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</si>
  <si>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</si>
  <si>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</si>
  <si>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</si>
  <si>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</si>
  <si>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</si>
  <si>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</si>
  <si>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</si>
  <si>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</si>
  <si>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</si>
  <si>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</si>
  <si>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</si>
  <si>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</si>
  <si>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</si>
  <si>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</si>
  <si>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</si>
  <si>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</si>
  <si>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</si>
  <si>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</si>
  <si>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</si>
  <si>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</si>
  <si>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Lbs/ac</t>
  </si>
  <si>
    <t xml:space="preserve"> </t>
  </si>
  <si>
    <t>Table 44. 2023 Soybean Enterprise Budget, RR, Center Pivot Irrigation</t>
  </si>
  <si>
    <t>Table A-44. Soybean Field Activities, RR, Center Pivot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</si>
</sst>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0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0" fontId="5" fillId="3" borderId="0" xfId="1" applyFont="1" applyFill="1" applyProtection="1">
      <protection locked="0"/>
    </xf>
    <xf numFmtId="0" fontId="0" fillId="3" borderId="0" xfId="0" applyFill="1"/>
    <xf numFmtId="0" fontId="6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8" fillId="4" borderId="0" xfId="0" applyNumberFormat="1" applyFont="1" applyFill="1" applyAlignment="1" applyProtection="1">
      <alignment horizontal="right"/>
      <protection locked="0"/>
    </xf>
    <xf numFmtId="4" fontId="8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10" fillId="2" borderId="3" xfId="0" applyFont="1" applyFill="1" applyBorder="1"/>
    <xf numFmtId="0" fontId="11" fillId="3" borderId="0" xfId="0" applyFont="1" applyFill="1"/>
    <xf numFmtId="0" fontId="8" fillId="3" borderId="0" xfId="0" applyFont="1" applyFill="1"/>
    <xf numFmtId="165" fontId="8" fillId="5" borderId="0" xfId="0" applyNumberFormat="1" applyFont="1" applyFill="1" applyAlignment="1">
      <alignment horizontal="right"/>
    </xf>
    <xf numFmtId="4" fontId="10" fillId="2" borderId="3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2" fontId="10" fillId="2" borderId="3" xfId="0" applyNumberFormat="1" applyFont="1" applyFill="1" applyBorder="1" applyAlignment="1">
      <alignment horizontal="right"/>
    </xf>
    <xf numFmtId="0" fontId="10" fillId="3" borderId="0" xfId="0" applyFont="1" applyFill="1"/>
    <xf numFmtId="0" fontId="1" fillId="3" borderId="0" xfId="0" applyFont="1" applyFill="1"/>
    <xf numFmtId="0" fontId="12" fillId="3" borderId="0" xfId="0" applyFont="1" applyFill="1"/>
    <xf numFmtId="1" fontId="8" fillId="4" borderId="0" xfId="0" applyNumberFormat="1" applyFont="1" applyFill="1" applyAlignment="1" applyProtection="1">
      <alignment horizontal="right"/>
      <protection locked="0"/>
    </xf>
    <xf numFmtId="2" fontId="8" fillId="4" borderId="0" xfId="0" applyNumberFormat="1" applyFont="1" applyFill="1" applyAlignment="1" applyProtection="1">
      <alignment horizontal="right"/>
      <protection locked="0"/>
    </xf>
    <xf numFmtId="4" fontId="8" fillId="3" borderId="0" xfId="0" applyNumberFormat="1" applyFont="1" applyFill="1" applyAlignment="1">
      <alignment horizontal="right"/>
    </xf>
    <xf numFmtId="0" fontId="8" fillId="4" borderId="0" xfId="0" applyFont="1" applyFill="1" applyAlignment="1" applyProtection="1">
      <alignment horizontal="right"/>
      <protection locked="0"/>
    </xf>
    <xf numFmtId="165" fontId="8" fillId="4" borderId="0" xfId="0" applyNumberFormat="1" applyFont="1" applyFill="1" applyAlignment="1" applyProtection="1">
      <alignment horizontal="right"/>
      <protection locked="0"/>
    </xf>
    <xf numFmtId="0" fontId="11" fillId="3" borderId="0" xfId="0" applyFont="1" applyFill="1" applyAlignment="1">
      <alignment horizontal="center"/>
    </xf>
    <xf numFmtId="2" fontId="8" fillId="3" borderId="0" xfId="0" applyNumberFormat="1" applyFont="1" applyFill="1" applyAlignment="1" applyProtection="1">
      <alignment horizontal="right"/>
      <protection locked="0"/>
    </xf>
    <xf numFmtId="4" fontId="10" fillId="2" borderId="6" xfId="0" applyNumberFormat="1" applyFont="1" applyFill="1" applyBorder="1" applyAlignment="1">
      <alignment horizontal="right"/>
    </xf>
    <xf numFmtId="1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4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>
      <alignment horizontal="centerContinuous"/>
    </xf>
    <xf numFmtId="9" fontId="8" fillId="3" borderId="0" xfId="0" applyNumberFormat="1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1" fontId="8" fillId="3" borderId="0" xfId="0" applyNumberFormat="1" applyFont="1" applyFill="1" applyAlignment="1">
      <alignment horizontal="center"/>
    </xf>
    <xf numFmtId="0" fontId="13" fillId="3" borderId="0" xfId="0" applyFont="1" applyFill="1"/>
    <xf numFmtId="2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0" fillId="3" borderId="5" xfId="0" applyFill="1" applyBorder="1"/>
    <xf numFmtId="0" fontId="16" fillId="3" borderId="4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6" fillId="3" borderId="11" xfId="0" applyFont="1" applyFill="1" applyBorder="1"/>
    <xf numFmtId="0" fontId="16" fillId="3" borderId="12" xfId="0" applyFont="1" applyFill="1" applyBorder="1"/>
    <xf numFmtId="0" fontId="16" fillId="3" borderId="13" xfId="0" applyFont="1" applyFill="1" applyBorder="1" applyAlignment="1">
      <alignment horizontal="center"/>
    </xf>
    <xf numFmtId="0" fontId="16" fillId="3" borderId="14" xfId="0" applyFont="1" applyFill="1" applyBorder="1"/>
    <xf numFmtId="8" fontId="17" fillId="3" borderId="13" xfId="0" applyNumberFormat="1" applyFont="1" applyFill="1" applyBorder="1" applyAlignment="1">
      <alignment horizontal="center"/>
    </xf>
    <xf numFmtId="0" fontId="16" fillId="3" borderId="15" xfId="0" applyFont="1" applyFill="1" applyBorder="1"/>
    <xf numFmtId="0" fontId="16" fillId="3" borderId="16" xfId="0" applyFont="1" applyFill="1" applyBorder="1"/>
    <xf numFmtId="0" fontId="16" fillId="3" borderId="17" xfId="0" applyFont="1" applyFill="1" applyBorder="1"/>
    <xf numFmtId="0" fontId="16" fillId="3" borderId="0" xfId="0" applyFont="1" applyFill="1"/>
    <xf numFmtId="0" fontId="16" fillId="3" borderId="16" xfId="0" applyFont="1" applyFill="1" applyBorder="1" applyAlignment="1">
      <alignment horizontal="center"/>
    </xf>
    <xf numFmtId="8" fontId="17" fillId="3" borderId="16" xfId="0" applyNumberFormat="1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8" fontId="18" fillId="3" borderId="16" xfId="0" applyNumberFormat="1" applyFont="1" applyFill="1" applyBorder="1" applyAlignment="1">
      <alignment horizontal="center"/>
    </xf>
    <xf numFmtId="0" fontId="19" fillId="3" borderId="0" xfId="0" applyFont="1" applyFill="1"/>
    <xf numFmtId="0" fontId="16" fillId="3" borderId="18" xfId="0" applyFont="1" applyFill="1" applyBorder="1"/>
    <xf numFmtId="0" fontId="16" fillId="3" borderId="19" xfId="0" applyFont="1" applyFill="1" applyBorder="1"/>
    <xf numFmtId="0" fontId="18" fillId="3" borderId="20" xfId="0" applyFont="1" applyFill="1" applyBorder="1"/>
    <xf numFmtId="0" fontId="16" fillId="3" borderId="21" xfId="0" applyFont="1" applyFill="1" applyBorder="1" applyAlignment="1">
      <alignment horizontal="center"/>
    </xf>
    <xf numFmtId="8" fontId="17" fillId="3" borderId="22" xfId="0" applyNumberFormat="1" applyFont="1" applyFill="1" applyBorder="1" applyAlignment="1">
      <alignment horizontal="center"/>
    </xf>
    <xf numFmtId="0" fontId="16" fillId="3" borderId="23" xfId="0" applyFont="1" applyFill="1" applyBorder="1" applyAlignment="1">
      <alignment horizontal="center"/>
    </xf>
    <xf numFmtId="0" fontId="16" fillId="3" borderId="24" xfId="0" applyFont="1" applyFill="1" applyBorder="1"/>
    <xf numFmtId="8" fontId="17" fillId="3" borderId="10" xfId="0" applyNumberFormat="1" applyFont="1" applyFill="1" applyBorder="1" applyAlignment="1">
      <alignment horizontal="center"/>
    </xf>
    <xf numFmtId="8" fontId="17" fillId="3" borderId="23" xfId="0" applyNumberFormat="1" applyFont="1" applyFill="1" applyBorder="1" applyAlignment="1">
      <alignment horizontal="center"/>
    </xf>
    <xf numFmtId="0" fontId="16" fillId="3" borderId="25" xfId="0" applyFont="1" applyFill="1" applyBorder="1"/>
    <xf numFmtId="0" fontId="16" fillId="3" borderId="26" xfId="0" applyFont="1" applyFill="1" applyBorder="1"/>
    <xf numFmtId="8" fontId="17" fillId="3" borderId="21" xfId="0" applyNumberFormat="1" applyFont="1" applyFill="1" applyBorder="1" applyAlignment="1">
      <alignment horizontal="center"/>
    </xf>
    <xf numFmtId="0" fontId="18" fillId="3" borderId="0" xfId="0" applyFont="1" applyFill="1"/>
    <xf numFmtId="0" fontId="16" fillId="3" borderId="0" xfId="0" applyFont="1" applyFill="1" applyAlignment="1">
      <alignment horizontal="center"/>
    </xf>
    <xf numFmtId="8" fontId="17" fillId="3" borderId="0" xfId="0" applyNumberFormat="1" applyFont="1" applyFill="1" applyAlignment="1">
      <alignment horizontal="center"/>
    </xf>
    <xf numFmtId="0" fontId="17" fillId="3" borderId="0" xfId="0" applyFont="1" applyFill="1"/>
    <xf numFmtId="0" fontId="2" fillId="0" borderId="0" xfId="0" applyFont="1" applyAlignment="1">
      <alignment vertical="center"/>
    </xf>
    <xf numFmtId="0" fontId="2" fillId="5" borderId="0" xfId="0" applyFont="1" applyFill="1"/>
    <xf numFmtId="0" fontId="8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8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2" fontId="8" fillId="5" borderId="0" xfId="0" applyNumberFormat="1" applyFont="1" applyFill="1"/>
    <xf numFmtId="4" fontId="8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7" xfId="0" applyNumberFormat="1" applyFont="1" applyFill="1" applyBorder="1"/>
    <xf numFmtId="0" fontId="10" fillId="5" borderId="0" xfId="0" applyFont="1" applyFill="1"/>
    <xf numFmtId="2" fontId="8" fillId="5" borderId="0" xfId="0" applyNumberFormat="1" applyFont="1" applyFill="1" applyAlignment="1">
      <alignment horizontal="right"/>
    </xf>
    <xf numFmtId="166" fontId="8" fillId="5" borderId="0" xfId="0" applyNumberFormat="1" applyFont="1" applyFill="1" applyAlignment="1">
      <alignment horizontal="right"/>
    </xf>
    <xf numFmtId="9" fontId="14" fillId="5" borderId="0" xfId="0" applyNumberFormat="1" applyFont="1" applyFill="1" applyAlignment="1">
      <alignment horizontal="right"/>
    </xf>
    <xf numFmtId="1" fontId="8" fillId="5" borderId="0" xfId="0" applyNumberFormat="1" applyFont="1" applyFill="1" applyAlignment="1">
      <alignment horizontal="right"/>
    </xf>
    <xf numFmtId="3" fontId="8" fillId="5" borderId="0" xfId="0" applyNumberFormat="1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8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4" fontId="10" fillId="2" borderId="27" xfId="0" applyNumberFormat="1" applyFont="1" applyFill="1" applyBorder="1" applyAlignment="1">
      <alignment horizontal="right"/>
    </xf>
    <xf numFmtId="0" fontId="0" fillId="3" borderId="28" xfId="0" applyFill="1" applyBorder="1"/>
    <xf numFmtId="0" fontId="8" fillId="5" borderId="0" xfId="0" applyFont="1" applyFill="1" applyAlignment="1">
      <alignment horizontal="left" indent="1"/>
    </xf>
    <xf numFmtId="0" fontId="8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5" fillId="3" borderId="0" xfId="1" applyFont="1" applyFill="1" applyBorder="1" applyProtection="1">
      <protection locked="0"/>
    </xf>
    <xf numFmtId="0" fontId="15" fillId="3" borderId="4" xfId="0" applyFont="1" applyFill="1" applyBorder="1" applyAlignment="1">
      <alignment horizontal="left"/>
    </xf>
    <xf numFmtId="0" fontId="15" fillId="3" borderId="8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16_SoybeanRR_Pivot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189.3</v>
          </cell>
          <cell r="C21">
            <v>189.3</v>
          </cell>
          <cell r="D21">
            <v>189.3</v>
          </cell>
          <cell r="E21">
            <v>189.3</v>
          </cell>
          <cell r="F21">
            <v>189.3</v>
          </cell>
          <cell r="G21">
            <v>189.3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2.8706546365914791</v>
          </cell>
          <cell r="C26">
            <v>2.0008774844720496</v>
          </cell>
          <cell r="D26">
            <v>2.1914372448979593</v>
          </cell>
          <cell r="E26">
            <v>1.6308906654135342</v>
          </cell>
          <cell r="F26">
            <v>5.0203835064935074</v>
          </cell>
          <cell r="G26">
            <v>5.1133535714285721</v>
          </cell>
          <cell r="H26" t="str">
            <v>$/ac-in</v>
          </cell>
        </row>
        <row r="27">
          <cell r="A27" t="str">
            <v>Energy Cost</v>
          </cell>
          <cell r="B27">
            <v>34.447855639097753</v>
          </cell>
          <cell r="C27">
            <v>24.010529813664597</v>
          </cell>
          <cell r="D27">
            <v>26.297246938775512</v>
          </cell>
          <cell r="E27">
            <v>19.570687984962412</v>
          </cell>
          <cell r="F27">
            <v>60.244602077922089</v>
          </cell>
          <cell r="G27">
            <v>61.360242857142865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0.83457692307692311</v>
          </cell>
          <cell r="C29">
            <v>0.83457692307692311</v>
          </cell>
          <cell r="D29">
            <v>0.83457692307692311</v>
          </cell>
          <cell r="E29">
            <v>0.83457692307692311</v>
          </cell>
          <cell r="F29">
            <v>0.83457692307692311</v>
          </cell>
          <cell r="G29">
            <v>0.83457692307692311</v>
          </cell>
          <cell r="H29"/>
        </row>
        <row r="30">
          <cell r="A30" t="str">
            <v>Operating Cost</v>
          </cell>
          <cell r="B30">
            <v>3.1577201002506272</v>
          </cell>
          <cell r="C30">
            <v>2.0609038090062111</v>
          </cell>
          <cell r="D30">
            <v>2.3448378520408166</v>
          </cell>
          <cell r="E30">
            <v>1.8265975452631584</v>
          </cell>
          <cell r="F30">
            <v>5.6228295272727289</v>
          </cell>
          <cell r="G30">
            <v>5.8803566071428577</v>
          </cell>
          <cell r="H30"/>
        </row>
        <row r="31">
          <cell r="A31"/>
          <cell r="B31">
            <v>37.892641203007528</v>
          </cell>
          <cell r="C31">
            <v>24.730845708074533</v>
          </cell>
          <cell r="D31">
            <v>28.1380542244898</v>
          </cell>
          <cell r="E31">
            <v>21.9191705431579</v>
          </cell>
          <cell r="F31">
            <v>67.47395432727275</v>
          </cell>
          <cell r="G31">
            <v>70.564279285714292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10.014923076923077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2.8706546365914791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>
        <row r="15">
          <cell r="B15">
            <v>4.4999999999999998E-2</v>
          </cell>
        </row>
      </sheetData>
      <sheetData sheetId="22"/>
      <sheetData sheetId="23">
        <row r="7">
          <cell r="I7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7D660-45F3-4D21-88B2-5BCBC1F8DB1F}"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0.7109375" customWidth="1"/>
    <col min="4" max="4" width="28.42578125" bestFit="1" customWidth="1"/>
    <col min="5" max="5" width="20.7109375" bestFit="1" customWidth="1"/>
  </cols>
  <sheetData>
    <row r="1" spans="1:26" ht="15.75" customHeight="1" thickBot="1" x14ac:dyDescent="0.3">
      <c r="A1" s="107"/>
      <c r="B1" s="107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08" t="s">
        <v>105</v>
      </c>
      <c r="B2" s="109"/>
      <c r="C2" s="109"/>
      <c r="D2" s="109"/>
      <c r="E2" s="4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42" t="s">
        <v>38</v>
      </c>
      <c r="B3" s="43" t="s">
        <v>39</v>
      </c>
      <c r="C3" s="44" t="s">
        <v>40</v>
      </c>
      <c r="D3" s="45" t="s">
        <v>41</v>
      </c>
      <c r="E3" s="46" t="s">
        <v>42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47" t="s">
        <v>43</v>
      </c>
      <c r="B4" s="48" t="s">
        <v>44</v>
      </c>
      <c r="C4" s="49" t="s">
        <v>45</v>
      </c>
      <c r="D4" s="50"/>
      <c r="E4" s="51">
        <v>7.2692337011685275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52" t="s">
        <v>46</v>
      </c>
      <c r="B5" s="48" t="s">
        <v>47</v>
      </c>
      <c r="C5" s="49" t="s">
        <v>45</v>
      </c>
      <c r="D5" s="53"/>
      <c r="E5" s="51">
        <v>6.9268139480327227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54" t="s">
        <v>48</v>
      </c>
      <c r="B6" s="55" t="s">
        <v>49</v>
      </c>
      <c r="C6" s="49" t="s">
        <v>50</v>
      </c>
      <c r="D6" s="56" t="s">
        <v>51</v>
      </c>
      <c r="E6" s="57">
        <v>15.098978698767443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52" t="s">
        <v>46</v>
      </c>
      <c r="B7" s="48" t="s">
        <v>47</v>
      </c>
      <c r="C7" s="58" t="s">
        <v>52</v>
      </c>
      <c r="D7" s="56"/>
      <c r="E7" s="59">
        <v>6.9268139480327227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54" t="s">
        <v>53</v>
      </c>
      <c r="B8" s="55" t="s">
        <v>54</v>
      </c>
      <c r="C8" s="56" t="s">
        <v>55</v>
      </c>
      <c r="D8" s="56" t="s">
        <v>56</v>
      </c>
      <c r="E8" s="57">
        <v>89.32412279992036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52" t="s">
        <v>57</v>
      </c>
      <c r="B9" s="48" t="s">
        <v>47</v>
      </c>
      <c r="C9" s="56" t="s">
        <v>52</v>
      </c>
      <c r="D9" s="56"/>
      <c r="E9" s="57">
        <v>3.2767023186831761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52" t="s">
        <v>58</v>
      </c>
      <c r="B10" s="48" t="s">
        <v>47</v>
      </c>
      <c r="C10" s="56" t="s">
        <v>59</v>
      </c>
      <c r="D10" s="56" t="s">
        <v>60</v>
      </c>
      <c r="E10" s="57">
        <v>93.888666827550509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52" t="s">
        <v>48</v>
      </c>
      <c r="B11" s="48" t="s">
        <v>49</v>
      </c>
      <c r="C11" s="56" t="s">
        <v>12</v>
      </c>
      <c r="D11" s="56" t="s">
        <v>61</v>
      </c>
      <c r="E11" s="57">
        <v>30.558978698767444</v>
      </c>
      <c r="F11" s="3"/>
      <c r="G11" s="3"/>
      <c r="H11" s="3"/>
      <c r="I11" s="6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52" t="s">
        <v>48</v>
      </c>
      <c r="B12" s="61" t="s">
        <v>49</v>
      </c>
      <c r="C12" s="56" t="s">
        <v>12</v>
      </c>
      <c r="D12" s="56" t="s">
        <v>62</v>
      </c>
      <c r="E12" s="57">
        <v>23.278978698767443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52" t="s">
        <v>48</v>
      </c>
      <c r="B13" s="61" t="s">
        <v>49</v>
      </c>
      <c r="C13" s="56" t="s">
        <v>12</v>
      </c>
      <c r="D13" s="56" t="s">
        <v>63</v>
      </c>
      <c r="E13" s="57">
        <v>26.913978698767441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54" t="s">
        <v>64</v>
      </c>
      <c r="B14" s="55"/>
      <c r="C14" s="56" t="s">
        <v>13</v>
      </c>
      <c r="D14" s="56" t="s">
        <v>65</v>
      </c>
      <c r="E14" s="57">
        <v>29.419999999999998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thickBot="1" x14ac:dyDescent="0.25">
      <c r="A15" s="62" t="s">
        <v>64</v>
      </c>
      <c r="B15" s="63"/>
      <c r="C15" s="64" t="s">
        <v>66</v>
      </c>
      <c r="D15" s="56" t="s">
        <v>67</v>
      </c>
      <c r="E15" s="65">
        <v>33.9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54" t="s">
        <v>68</v>
      </c>
      <c r="B16" s="55" t="s">
        <v>69</v>
      </c>
      <c r="C16" s="66" t="s">
        <v>70</v>
      </c>
      <c r="D16" s="67"/>
      <c r="E16" s="68">
        <v>19.864776442959776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54" t="s">
        <v>71</v>
      </c>
      <c r="B17" s="55" t="s">
        <v>72</v>
      </c>
      <c r="C17" s="66" t="s">
        <v>70</v>
      </c>
      <c r="D17" s="54"/>
      <c r="E17" s="69">
        <v>2.1145772554998725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thickBot="1" x14ac:dyDescent="0.25">
      <c r="A18" s="70" t="s">
        <v>73</v>
      </c>
      <c r="B18" s="71"/>
      <c r="C18" s="64" t="s">
        <v>70</v>
      </c>
      <c r="D18" s="70"/>
      <c r="E18" s="72">
        <v>7.3807017801483923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73" t="s">
        <v>74</v>
      </c>
      <c r="B19" s="55"/>
      <c r="C19" s="74"/>
      <c r="D19" s="55"/>
      <c r="E19" s="7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55"/>
      <c r="B20" s="55"/>
      <c r="C20" s="74"/>
      <c r="D20" s="55"/>
      <c r="E20" s="7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76"/>
      <c r="B21" s="3"/>
      <c r="C21" s="3"/>
      <c r="D21" s="7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87E1F-52C8-4C2B-934D-CF496B16930D}">
  <sheetPr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0" customWidth="1"/>
    <col min="9" max="9" width="8.7109375" style="40" customWidth="1"/>
    <col min="10" max="11" width="6.570312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98" t="s">
        <v>104</v>
      </c>
      <c r="B1" s="98"/>
      <c r="C1" s="98"/>
      <c r="D1" s="98"/>
      <c r="E1" s="98"/>
      <c r="F1" s="99"/>
      <c r="G1" s="1"/>
      <c r="H1" s="21"/>
      <c r="I1" s="21"/>
      <c r="J1" s="21"/>
      <c r="K1" s="21"/>
      <c r="L1" s="21"/>
      <c r="M1" s="21"/>
      <c r="N1" s="21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78" t="s">
        <v>0</v>
      </c>
      <c r="B2" s="96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5"/>
      <c r="H2" s="3" t="s">
        <v>78</v>
      </c>
      <c r="I2" s="21"/>
      <c r="J2" s="21"/>
      <c r="K2" s="21"/>
      <c r="L2" s="21"/>
      <c r="M2" s="21"/>
      <c r="N2" s="21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97" t="s">
        <v>6</v>
      </c>
      <c r="B3" s="6">
        <v>1</v>
      </c>
      <c r="C3" s="83" t="s">
        <v>101</v>
      </c>
      <c r="D3" s="7">
        <v>60</v>
      </c>
      <c r="E3" s="7">
        <v>13.6</v>
      </c>
      <c r="F3" s="85">
        <f>D3*E3*B3</f>
        <v>816</v>
      </c>
      <c r="G3" s="8"/>
      <c r="H3" s="3"/>
      <c r="I3" s="21"/>
      <c r="J3" s="21"/>
      <c r="K3" s="21"/>
      <c r="L3" s="21"/>
      <c r="M3" s="21"/>
      <c r="N3" s="21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79"/>
      <c r="B4" s="82"/>
      <c r="C4" s="83"/>
      <c r="D4" s="84"/>
      <c r="E4" s="89"/>
      <c r="F4" s="85"/>
      <c r="G4" s="9"/>
      <c r="H4" s="3"/>
      <c r="I4" s="21"/>
      <c r="J4" s="21"/>
      <c r="K4" s="21"/>
      <c r="L4" s="21"/>
      <c r="M4" s="21"/>
      <c r="N4" s="21"/>
      <c r="O4" s="3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7.25" customHeight="1" x14ac:dyDescent="0.25">
      <c r="A5" s="78" t="s">
        <v>7</v>
      </c>
      <c r="B5" s="79"/>
      <c r="C5" s="95" t="s">
        <v>2</v>
      </c>
      <c r="D5" s="95" t="s">
        <v>8</v>
      </c>
      <c r="E5" s="96" t="s">
        <v>9</v>
      </c>
      <c r="F5" s="95" t="s">
        <v>10</v>
      </c>
      <c r="G5" s="9"/>
      <c r="H5" s="3"/>
      <c r="I5" s="21"/>
      <c r="J5" s="21"/>
      <c r="K5" s="21"/>
      <c r="L5" s="21"/>
      <c r="M5" s="21"/>
      <c r="N5" s="21"/>
      <c r="O5" s="3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x14ac:dyDescent="0.25">
      <c r="A6" s="79" t="s">
        <v>75</v>
      </c>
      <c r="B6" s="6">
        <v>1</v>
      </c>
      <c r="C6" s="93" t="s">
        <v>76</v>
      </c>
      <c r="D6" s="94">
        <v>150</v>
      </c>
      <c r="E6" s="89">
        <v>0.57999999999999996</v>
      </c>
      <c r="F6" s="85">
        <f>D6*E6*B6</f>
        <v>87</v>
      </c>
      <c r="G6" s="9"/>
      <c r="H6" s="3"/>
      <c r="I6" s="21"/>
      <c r="J6" s="21"/>
      <c r="K6" s="21"/>
      <c r="L6" s="21"/>
      <c r="M6" s="21"/>
      <c r="N6" s="21"/>
      <c r="O6" s="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9" customHeight="1" x14ac:dyDescent="0.25">
      <c r="A7" s="79" t="s">
        <v>77</v>
      </c>
      <c r="B7" s="6">
        <v>1</v>
      </c>
      <c r="C7" s="83" t="s">
        <v>102</v>
      </c>
      <c r="D7" s="89">
        <v>0</v>
      </c>
      <c r="E7" s="12">
        <v>0.4</v>
      </c>
      <c r="F7" s="85">
        <f t="shared" ref="F7:F16" si="0">D7*E7*B7</f>
        <v>0</v>
      </c>
      <c r="G7" s="9"/>
      <c r="H7" s="3"/>
      <c r="I7" s="21"/>
      <c r="J7" s="21"/>
      <c r="K7" s="21"/>
      <c r="L7" s="21"/>
      <c r="M7" s="21"/>
      <c r="N7" s="21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79" t="s">
        <v>79</v>
      </c>
      <c r="B8" s="6">
        <v>1</v>
      </c>
      <c r="C8" s="83" t="s">
        <v>102</v>
      </c>
      <c r="D8" s="89">
        <v>90</v>
      </c>
      <c r="E8" s="12">
        <v>0.44500000000000001</v>
      </c>
      <c r="F8" s="85">
        <f t="shared" si="0"/>
        <v>40.049999999999997</v>
      </c>
      <c r="G8" s="5"/>
      <c r="H8" s="3"/>
      <c r="I8" s="21"/>
      <c r="J8" s="21"/>
      <c r="K8" s="21"/>
      <c r="L8" s="21"/>
      <c r="M8" s="21"/>
      <c r="N8" s="21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79" t="s">
        <v>80</v>
      </c>
      <c r="B9" s="6">
        <v>1</v>
      </c>
      <c r="C9" s="83" t="s">
        <v>102</v>
      </c>
      <c r="D9" s="89">
        <v>100</v>
      </c>
      <c r="E9" s="12">
        <v>0.41499999999999998</v>
      </c>
      <c r="F9" s="85">
        <f t="shared" si="0"/>
        <v>41.5</v>
      </c>
      <c r="G9" s="8"/>
      <c r="H9" s="3"/>
      <c r="I9" s="21"/>
      <c r="J9" s="21"/>
      <c r="K9" s="21"/>
      <c r="L9" s="21"/>
      <c r="M9" s="21"/>
      <c r="N9" s="21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79" t="s">
        <v>81</v>
      </c>
      <c r="B10" s="6">
        <v>1</v>
      </c>
      <c r="C10" s="83" t="s">
        <v>102</v>
      </c>
      <c r="D10" s="89">
        <v>0</v>
      </c>
      <c r="E10" s="12">
        <v>0.23499999999999999</v>
      </c>
      <c r="F10" s="85">
        <f t="shared" si="0"/>
        <v>0</v>
      </c>
      <c r="G10" s="13"/>
      <c r="H10" s="3"/>
      <c r="I10" s="21"/>
      <c r="J10" s="21"/>
      <c r="K10" s="21"/>
      <c r="L10" s="21"/>
      <c r="M10" s="21"/>
      <c r="N10" s="21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79" t="s">
        <v>82</v>
      </c>
      <c r="B11" s="6">
        <v>1</v>
      </c>
      <c r="C11" s="83" t="s">
        <v>102</v>
      </c>
      <c r="D11" s="89">
        <v>0</v>
      </c>
      <c r="E11" s="12">
        <v>1.28</v>
      </c>
      <c r="F11" s="85">
        <f t="shared" si="0"/>
        <v>0</v>
      </c>
      <c r="G11" s="100"/>
      <c r="H11" s="101"/>
      <c r="I11" s="21"/>
      <c r="J11" s="21"/>
      <c r="K11" s="21"/>
      <c r="L11" s="21"/>
      <c r="M11" s="21"/>
      <c r="N11" s="21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79" t="s">
        <v>83</v>
      </c>
      <c r="B12" s="6">
        <v>1</v>
      </c>
      <c r="C12" s="83" t="s">
        <v>11</v>
      </c>
      <c r="D12" s="83">
        <v>1</v>
      </c>
      <c r="E12" s="89">
        <v>0</v>
      </c>
      <c r="F12" s="85">
        <f t="shared" si="0"/>
        <v>0</v>
      </c>
      <c r="G12" s="13"/>
      <c r="H12" s="11"/>
      <c r="I12" s="21"/>
      <c r="J12" s="21"/>
      <c r="K12" s="21"/>
      <c r="L12" s="21"/>
      <c r="M12" s="21"/>
      <c r="N12" s="21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79" t="s">
        <v>12</v>
      </c>
      <c r="B13" s="6">
        <v>1</v>
      </c>
      <c r="C13" s="83" t="s">
        <v>11</v>
      </c>
      <c r="D13" s="83">
        <v>1</v>
      </c>
      <c r="E13" s="89">
        <v>76.42</v>
      </c>
      <c r="F13" s="85">
        <f t="shared" si="0"/>
        <v>76.42</v>
      </c>
      <c r="G13" s="8"/>
      <c r="H13" s="11"/>
      <c r="I13" s="21"/>
      <c r="J13" s="21"/>
      <c r="K13" s="21"/>
      <c r="L13" s="21"/>
      <c r="M13" s="21"/>
      <c r="N13" s="21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79" t="s">
        <v>13</v>
      </c>
      <c r="B14" s="6">
        <v>1</v>
      </c>
      <c r="C14" s="83" t="s">
        <v>11</v>
      </c>
      <c r="D14" s="83">
        <v>1</v>
      </c>
      <c r="E14" s="89">
        <v>21.419999999999998</v>
      </c>
      <c r="F14" s="85">
        <f t="shared" si="0"/>
        <v>21.419999999999998</v>
      </c>
      <c r="G14" s="13"/>
      <c r="H14" s="11"/>
      <c r="I14" s="21"/>
      <c r="J14" s="21"/>
      <c r="K14" s="21"/>
      <c r="L14" s="21"/>
      <c r="M14" s="21"/>
      <c r="N14" s="21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79" t="s">
        <v>66</v>
      </c>
      <c r="B15" s="6">
        <v>1</v>
      </c>
      <c r="C15" s="83" t="s">
        <v>11</v>
      </c>
      <c r="D15" s="83">
        <v>1</v>
      </c>
      <c r="E15" s="89">
        <v>25.9</v>
      </c>
      <c r="F15" s="85">
        <f t="shared" si="0"/>
        <v>25.9</v>
      </c>
      <c r="G15" s="13"/>
      <c r="H15" s="11"/>
      <c r="I15" s="21"/>
      <c r="J15" s="21"/>
      <c r="K15" s="21"/>
      <c r="L15" s="21"/>
      <c r="M15" s="21"/>
      <c r="N15" s="21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79" t="s">
        <v>84</v>
      </c>
      <c r="B16" s="6">
        <v>1</v>
      </c>
      <c r="C16" s="83" t="s">
        <v>11</v>
      </c>
      <c r="D16" s="83">
        <v>1</v>
      </c>
      <c r="E16" s="89">
        <v>0</v>
      </c>
      <c r="F16" s="85">
        <f t="shared" si="0"/>
        <v>0</v>
      </c>
      <c r="G16" s="15"/>
      <c r="H16" s="11"/>
      <c r="I16" s="21"/>
      <c r="J16" s="21"/>
      <c r="K16" s="77"/>
      <c r="L16" s="21"/>
      <c r="M16" s="21"/>
      <c r="N16" s="21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79" t="s">
        <v>84</v>
      </c>
      <c r="B17" s="6">
        <v>1</v>
      </c>
      <c r="C17" s="83" t="s">
        <v>11</v>
      </c>
      <c r="D17" s="83">
        <v>1</v>
      </c>
      <c r="E17" s="89">
        <v>0</v>
      </c>
      <c r="F17" s="85">
        <f t="shared" ref="F17" si="1">D17*E17*B17</f>
        <v>0</v>
      </c>
      <c r="G17" s="15"/>
      <c r="H17" s="11"/>
      <c r="I17" s="21"/>
      <c r="J17" s="21"/>
      <c r="K17" s="21"/>
      <c r="L17" s="21"/>
      <c r="M17" s="21"/>
      <c r="N17" s="2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79" t="s">
        <v>85</v>
      </c>
      <c r="B18" s="79"/>
      <c r="C18" s="83"/>
      <c r="D18" s="83"/>
      <c r="E18" s="89"/>
      <c r="F18" s="89"/>
      <c r="G18" s="15"/>
      <c r="H18" s="11"/>
      <c r="I18" s="21"/>
      <c r="J18" s="21"/>
      <c r="K18" s="21"/>
      <c r="L18" s="21"/>
      <c r="M18" s="21"/>
      <c r="N18" s="21"/>
      <c r="O18" s="17"/>
      <c r="P18" s="3"/>
      <c r="Q18" s="3"/>
      <c r="R18" s="3"/>
      <c r="S18" s="18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02" t="s">
        <v>86</v>
      </c>
      <c r="B19" s="6">
        <v>1</v>
      </c>
      <c r="C19" s="83" t="s">
        <v>11</v>
      </c>
      <c r="D19" s="19">
        <v>0</v>
      </c>
      <c r="E19" s="20">
        <v>8</v>
      </c>
      <c r="F19" s="85">
        <f>D19*E19*B19</f>
        <v>0</v>
      </c>
      <c r="G19" s="13"/>
      <c r="H19" s="11"/>
      <c r="I19" s="21"/>
      <c r="J19" s="21"/>
      <c r="K19" s="21"/>
      <c r="L19" s="21"/>
      <c r="M19" s="21"/>
      <c r="N19" s="21"/>
      <c r="O19" s="17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02" t="s">
        <v>87</v>
      </c>
      <c r="B20" s="6">
        <v>1</v>
      </c>
      <c r="C20" s="83" t="s">
        <v>11</v>
      </c>
      <c r="D20" s="22">
        <v>2</v>
      </c>
      <c r="E20" s="20">
        <v>8</v>
      </c>
      <c r="F20" s="85">
        <f>D20*E20*B20</f>
        <v>16</v>
      </c>
      <c r="G20" s="13"/>
      <c r="H20" s="11"/>
      <c r="I20" s="21"/>
      <c r="J20" s="21"/>
      <c r="K20" s="21"/>
      <c r="L20" s="21"/>
      <c r="M20" s="21"/>
      <c r="N20" s="21"/>
      <c r="O20" s="17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02" t="s">
        <v>88</v>
      </c>
      <c r="B21" s="6">
        <v>1</v>
      </c>
      <c r="C21" s="83" t="s">
        <v>102</v>
      </c>
      <c r="D21" s="22">
        <v>0</v>
      </c>
      <c r="E21" s="23">
        <v>0.08</v>
      </c>
      <c r="F21" s="85">
        <f>D21*E21*B21</f>
        <v>0</v>
      </c>
      <c r="G21" s="13"/>
      <c r="H21" s="11"/>
      <c r="I21" s="21"/>
      <c r="J21" s="21"/>
      <c r="K21" s="21"/>
      <c r="L21" s="21"/>
      <c r="M21" s="21"/>
      <c r="N21" s="21"/>
      <c r="O21" s="17"/>
      <c r="P21" s="24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02" t="s">
        <v>89</v>
      </c>
      <c r="B22" s="6">
        <v>1</v>
      </c>
      <c r="C22" s="83" t="s">
        <v>11</v>
      </c>
      <c r="D22" s="22">
        <v>0</v>
      </c>
      <c r="E22" s="20">
        <v>8</v>
      </c>
      <c r="F22" s="85">
        <f>D22*E22*B22</f>
        <v>0</v>
      </c>
      <c r="G22" s="13"/>
      <c r="H22" s="11"/>
      <c r="I22" s="21"/>
      <c r="J22" s="21"/>
      <c r="K22" s="21"/>
      <c r="L22" s="21"/>
      <c r="M22" s="21"/>
      <c r="N22" s="21"/>
      <c r="O22" s="17"/>
      <c r="P22" s="24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79" t="s">
        <v>14</v>
      </c>
      <c r="B23" s="79"/>
      <c r="C23" s="79"/>
      <c r="D23" s="79"/>
      <c r="E23" s="79"/>
      <c r="F23" s="79"/>
      <c r="G23" s="13"/>
      <c r="H23" s="11"/>
      <c r="I23" s="21"/>
      <c r="J23" s="21"/>
      <c r="K23" s="21"/>
      <c r="L23" s="21"/>
      <c r="M23" s="21"/>
      <c r="N23" s="21"/>
      <c r="O23" s="17"/>
      <c r="P23" s="24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79" t="s">
        <v>15</v>
      </c>
      <c r="B24" s="6">
        <v>1</v>
      </c>
      <c r="C24" s="83" t="s">
        <v>16</v>
      </c>
      <c r="D24" s="12">
        <v>3.5654894286999546</v>
      </c>
      <c r="E24" s="25">
        <v>4.5</v>
      </c>
      <c r="F24" s="85">
        <f t="shared" ref="F24:F35" si="2">D24*E24*B24</f>
        <v>16.044702429149794</v>
      </c>
      <c r="G24" s="26"/>
      <c r="H24" s="11"/>
      <c r="I24" s="21"/>
      <c r="J24" s="21"/>
      <c r="K24" s="21"/>
      <c r="L24" s="21"/>
      <c r="M24" s="21"/>
      <c r="N24" s="21"/>
      <c r="O24" s="17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79" t="s">
        <v>17</v>
      </c>
      <c r="B25" s="6">
        <v>1</v>
      </c>
      <c r="C25" s="83" t="s">
        <v>11</v>
      </c>
      <c r="D25" s="83">
        <v>1</v>
      </c>
      <c r="E25" s="89">
        <v>7.6460633731313425</v>
      </c>
      <c r="F25" s="85">
        <f t="shared" si="2"/>
        <v>7.6460633731313425</v>
      </c>
      <c r="G25" s="13"/>
      <c r="H25" s="11"/>
      <c r="I25" s="21"/>
      <c r="J25" s="21"/>
      <c r="K25" s="21"/>
      <c r="L25" s="21"/>
      <c r="M25" s="21"/>
      <c r="N25" s="21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79" t="s">
        <v>18</v>
      </c>
      <c r="B26" s="6">
        <v>1</v>
      </c>
      <c r="C26" s="83" t="s">
        <v>16</v>
      </c>
      <c r="D26" s="12">
        <v>2.0274973147153599</v>
      </c>
      <c r="E26" s="25">
        <v>4.5</v>
      </c>
      <c r="F26" s="85">
        <f t="shared" si="2"/>
        <v>9.1237379162191203</v>
      </c>
      <c r="G26" s="13"/>
      <c r="H26" s="11"/>
      <c r="I26" s="21"/>
      <c r="J26" s="21"/>
      <c r="K26" s="21"/>
      <c r="L26" s="21"/>
      <c r="M26" s="21"/>
      <c r="N26" s="21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79" t="s">
        <v>19</v>
      </c>
      <c r="B27" s="6">
        <v>1</v>
      </c>
      <c r="C27" s="83" t="s">
        <v>11</v>
      </c>
      <c r="D27" s="83">
        <v>1</v>
      </c>
      <c r="E27" s="89">
        <v>7.76</v>
      </c>
      <c r="F27" s="85">
        <f t="shared" si="2"/>
        <v>7.76</v>
      </c>
      <c r="G27" s="15"/>
      <c r="H27" s="11"/>
      <c r="I27" s="21"/>
      <c r="J27" s="21"/>
      <c r="K27" s="21"/>
      <c r="L27" s="21"/>
      <c r="M27" s="21"/>
      <c r="N27" s="21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79" t="s">
        <v>20</v>
      </c>
      <c r="B28" s="6">
        <v>1</v>
      </c>
      <c r="C28" s="83" t="s">
        <v>21</v>
      </c>
      <c r="D28" s="27">
        <v>12</v>
      </c>
      <c r="E28" s="89">
        <v>8.0737161654135345</v>
      </c>
      <c r="F28" s="85">
        <f t="shared" si="2"/>
        <v>96.884593984962407</v>
      </c>
      <c r="G28" s="15"/>
      <c r="H28" s="11"/>
      <c r="I28" s="21"/>
      <c r="J28" s="21"/>
      <c r="K28" s="21"/>
      <c r="L28" s="21"/>
      <c r="M28" s="21"/>
      <c r="N28" s="21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79" t="s">
        <v>22</v>
      </c>
      <c r="B29" s="82"/>
      <c r="C29" s="83" t="s">
        <v>21</v>
      </c>
      <c r="D29" s="92">
        <v>12</v>
      </c>
      <c r="E29" s="89">
        <v>0.83457692307692311</v>
      </c>
      <c r="F29" s="85">
        <f>D29*E29</f>
        <v>10.014923076923077</v>
      </c>
      <c r="G29" s="13"/>
      <c r="H29" s="11"/>
      <c r="I29" s="21"/>
      <c r="J29" s="21"/>
      <c r="K29" s="21"/>
      <c r="L29" s="21"/>
      <c r="M29" s="21"/>
      <c r="N29" s="21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79" t="s">
        <v>23</v>
      </c>
      <c r="B30" s="6">
        <v>1</v>
      </c>
      <c r="C30" s="83" t="s">
        <v>11</v>
      </c>
      <c r="D30" s="28">
        <v>1</v>
      </c>
      <c r="E30" s="20">
        <v>0</v>
      </c>
      <c r="F30" s="85">
        <f t="shared" si="2"/>
        <v>0</v>
      </c>
      <c r="G30" s="13"/>
      <c r="H30" s="11"/>
      <c r="I30" s="21"/>
      <c r="J30" s="21"/>
      <c r="K30" s="21"/>
      <c r="L30" s="21"/>
      <c r="M30" s="21"/>
      <c r="N30" s="21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79" t="s">
        <v>90</v>
      </c>
      <c r="B31" s="6">
        <v>1</v>
      </c>
      <c r="C31" s="83" t="s">
        <v>11</v>
      </c>
      <c r="D31" s="28">
        <v>1</v>
      </c>
      <c r="E31" s="20">
        <v>0</v>
      </c>
      <c r="F31" s="85">
        <f t="shared" si="2"/>
        <v>0</v>
      </c>
      <c r="G31" s="13"/>
      <c r="H31" s="21"/>
      <c r="I31" s="21"/>
      <c r="J31" s="21"/>
      <c r="K31" s="21"/>
      <c r="L31" s="21"/>
      <c r="M31" s="21"/>
      <c r="N31" s="21"/>
      <c r="O31" s="29"/>
      <c r="P31" s="30"/>
      <c r="Q31" s="29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79" t="s">
        <v>24</v>
      </c>
      <c r="B32" s="6">
        <v>1</v>
      </c>
      <c r="C32" s="83" t="s">
        <v>25</v>
      </c>
      <c r="D32" s="12">
        <v>0.68904888365602657</v>
      </c>
      <c r="E32" s="31">
        <v>12.45</v>
      </c>
      <c r="F32" s="85">
        <f t="shared" si="2"/>
        <v>8.5786586015175299</v>
      </c>
      <c r="G32" s="13"/>
      <c r="H32" s="21"/>
      <c r="I32" s="21"/>
      <c r="J32" s="21"/>
      <c r="K32" s="21"/>
      <c r="L32" s="21"/>
      <c r="M32" s="21"/>
      <c r="N32" s="21"/>
      <c r="O32" s="32"/>
      <c r="P32" s="32"/>
      <c r="Q32" s="32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79" t="s">
        <v>26</v>
      </c>
      <c r="B33" s="6">
        <v>1</v>
      </c>
      <c r="C33" s="83" t="s">
        <v>11</v>
      </c>
      <c r="D33" s="28">
        <v>1</v>
      </c>
      <c r="E33" s="20">
        <v>6.5</v>
      </c>
      <c r="F33" s="85">
        <f t="shared" si="2"/>
        <v>6.5</v>
      </c>
      <c r="G33" s="13"/>
      <c r="H33" s="21"/>
      <c r="I33" s="21"/>
      <c r="J33" s="21"/>
      <c r="K33" s="21"/>
      <c r="L33" s="21"/>
      <c r="M33" s="21"/>
      <c r="N33" s="21"/>
      <c r="O33" s="33"/>
      <c r="P33" s="34"/>
      <c r="Q33" s="35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79" t="s">
        <v>91</v>
      </c>
      <c r="B34" s="6">
        <v>1</v>
      </c>
      <c r="C34" s="83" t="s">
        <v>11</v>
      </c>
      <c r="D34" s="28">
        <v>1</v>
      </c>
      <c r="E34" s="20">
        <v>0</v>
      </c>
      <c r="F34" s="85">
        <f t="shared" si="2"/>
        <v>0</v>
      </c>
      <c r="G34" s="15"/>
      <c r="H34" s="21"/>
      <c r="I34" s="21"/>
      <c r="J34" s="21"/>
      <c r="K34" s="21"/>
      <c r="L34" s="21"/>
      <c r="M34" s="21"/>
      <c r="N34" s="21"/>
      <c r="O34" s="33"/>
      <c r="P34" s="34"/>
      <c r="Q34" s="35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79" t="s">
        <v>27</v>
      </c>
      <c r="B35" s="6">
        <v>1</v>
      </c>
      <c r="C35" s="83" t="s">
        <v>11</v>
      </c>
      <c r="D35" s="28">
        <v>1</v>
      </c>
      <c r="E35" s="20">
        <v>4.8</v>
      </c>
      <c r="F35" s="85">
        <f t="shared" si="2"/>
        <v>4.8</v>
      </c>
      <c r="G35" s="13"/>
      <c r="H35" s="21"/>
      <c r="I35" s="21"/>
      <c r="J35" s="21"/>
      <c r="K35" s="21"/>
      <c r="L35" s="21"/>
      <c r="M35" s="21"/>
      <c r="N35" s="21"/>
      <c r="O35" s="33"/>
      <c r="P35" s="34"/>
      <c r="Q35" s="35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79" t="s">
        <v>92</v>
      </c>
      <c r="B36" s="6">
        <v>1</v>
      </c>
      <c r="C36" s="83" t="s">
        <v>28</v>
      </c>
      <c r="D36" s="25">
        <v>7</v>
      </c>
      <c r="E36" s="85">
        <f>SUM(F6:F35)</f>
        <v>475.64267938190335</v>
      </c>
      <c r="F36" s="85">
        <f>((D36/100)*0.5*SUM(F6:F35)*B36)</f>
        <v>16.64749377836662</v>
      </c>
      <c r="G36" s="13"/>
      <c r="H36" s="21"/>
      <c r="I36" s="21"/>
      <c r="J36" s="21"/>
      <c r="K36" s="21"/>
      <c r="L36" s="21"/>
      <c r="M36" s="21"/>
      <c r="N36" s="21"/>
      <c r="O36" s="16"/>
      <c r="P36" s="37"/>
      <c r="Q36" s="35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79" t="s">
        <v>29</v>
      </c>
      <c r="B37" s="6">
        <v>1</v>
      </c>
      <c r="C37" s="83" t="s">
        <v>11</v>
      </c>
      <c r="D37" s="25">
        <v>0</v>
      </c>
      <c r="E37" s="20">
        <v>0</v>
      </c>
      <c r="F37" s="85">
        <f>D37*E37*B37</f>
        <v>0</v>
      </c>
      <c r="G37" s="13"/>
      <c r="H37" s="21"/>
      <c r="I37" s="21"/>
      <c r="J37" s="21"/>
      <c r="K37" s="21"/>
      <c r="L37" s="21"/>
      <c r="M37" s="21"/>
      <c r="N37" s="21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79" t="s">
        <v>93</v>
      </c>
      <c r="B38" s="91"/>
      <c r="C38" s="83"/>
      <c r="D38" s="84" t="s">
        <v>103</v>
      </c>
      <c r="E38" s="84" t="s">
        <v>103</v>
      </c>
      <c r="F38" s="85"/>
      <c r="G38" s="13"/>
      <c r="H38" s="21"/>
      <c r="I38" s="21"/>
      <c r="J38" s="21"/>
      <c r="K38" s="21"/>
      <c r="L38" s="21"/>
      <c r="M38" s="21"/>
      <c r="N38" s="2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02" t="s">
        <v>94</v>
      </c>
      <c r="B39" s="6">
        <v>1</v>
      </c>
      <c r="C39" s="83" t="s">
        <v>101</v>
      </c>
      <c r="D39" s="89">
        <v>60</v>
      </c>
      <c r="E39" s="20">
        <v>0</v>
      </c>
      <c r="F39" s="85">
        <f>D39*E39*B39</f>
        <v>0</v>
      </c>
      <c r="G39" s="13"/>
      <c r="H39" s="21"/>
      <c r="I39" s="21"/>
      <c r="J39" s="21"/>
      <c r="K39" s="21"/>
      <c r="L39" s="21"/>
      <c r="M39" s="21"/>
      <c r="N39" s="21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02" t="s">
        <v>95</v>
      </c>
      <c r="B40" s="6">
        <v>1</v>
      </c>
      <c r="C40" s="83" t="s">
        <v>101</v>
      </c>
      <c r="D40" s="84">
        <v>60</v>
      </c>
      <c r="E40" s="20">
        <v>0.27</v>
      </c>
      <c r="F40" s="85">
        <f>D40*E40*B40</f>
        <v>16.200000000000003</v>
      </c>
      <c r="G40" s="13"/>
      <c r="H40" s="21"/>
      <c r="I40" s="21"/>
      <c r="J40" s="21"/>
      <c r="K40" s="21"/>
      <c r="L40" s="21"/>
      <c r="M40" s="21"/>
      <c r="N40" s="2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02" t="s">
        <v>96</v>
      </c>
      <c r="B41" s="6">
        <v>1</v>
      </c>
      <c r="C41" s="83" t="s">
        <v>101</v>
      </c>
      <c r="D41" s="84">
        <v>60</v>
      </c>
      <c r="E41" s="90">
        <v>1.9E-2</v>
      </c>
      <c r="F41" s="85">
        <f>D41*E41*B41</f>
        <v>1.1399999999999999</v>
      </c>
      <c r="G41" s="13"/>
      <c r="H41" s="21"/>
      <c r="I41" s="21"/>
      <c r="J41" s="21"/>
      <c r="K41" s="21"/>
      <c r="L41" s="21"/>
      <c r="M41" s="21"/>
      <c r="N41" s="2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79"/>
      <c r="B42" s="82"/>
      <c r="C42" s="83"/>
      <c r="D42" s="84" t="s">
        <v>103</v>
      </c>
      <c r="E42" s="89" t="s">
        <v>103</v>
      </c>
      <c r="F42" s="85"/>
      <c r="G42" s="13"/>
      <c r="H42" s="21"/>
      <c r="I42" s="21"/>
      <c r="J42" s="21"/>
      <c r="K42" s="21"/>
      <c r="L42" s="21"/>
      <c r="M42" s="21"/>
      <c r="N42" s="21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79" t="s">
        <v>30</v>
      </c>
      <c r="B43" s="79"/>
      <c r="C43" s="83" t="s">
        <v>11</v>
      </c>
      <c r="D43" s="83">
        <v>1</v>
      </c>
      <c r="E43" s="20">
        <v>0</v>
      </c>
      <c r="F43" s="89">
        <f>D43*E43</f>
        <v>0</v>
      </c>
      <c r="G43" s="13"/>
      <c r="H43" s="21"/>
      <c r="I43" s="21"/>
      <c r="J43" s="21"/>
      <c r="K43" s="21"/>
      <c r="L43" s="21"/>
      <c r="M43" s="21"/>
      <c r="N43" s="2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78" t="s">
        <v>31</v>
      </c>
      <c r="B44" s="79"/>
      <c r="C44" s="79"/>
      <c r="D44" s="79"/>
      <c r="E44" s="79"/>
      <c r="F44" s="80">
        <f>SUM(F6:F42)</f>
        <v>509.63017316026992</v>
      </c>
      <c r="G44" s="13"/>
      <c r="H44" s="21"/>
      <c r="I44" s="21"/>
      <c r="J44" s="21"/>
      <c r="K44" s="21"/>
      <c r="L44" s="21"/>
      <c r="M44" s="21"/>
      <c r="N44" s="21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78" t="s">
        <v>32</v>
      </c>
      <c r="B45" s="78"/>
      <c r="C45" s="78"/>
      <c r="D45" s="78"/>
      <c r="E45" s="78"/>
      <c r="F45" s="81">
        <f>F3-F43-F44</f>
        <v>306.36982683973008</v>
      </c>
      <c r="G45" s="13"/>
      <c r="H45" s="21"/>
      <c r="I45" s="21"/>
      <c r="J45" s="21"/>
      <c r="K45" s="21"/>
      <c r="L45" s="21"/>
      <c r="M45" s="21"/>
      <c r="N45" s="21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78" t="s">
        <v>33</v>
      </c>
      <c r="B46" s="79"/>
      <c r="C46" s="79"/>
      <c r="D46" s="79"/>
      <c r="E46" s="79"/>
      <c r="F46" s="79"/>
      <c r="G46" s="13"/>
      <c r="H46" s="21"/>
      <c r="I46" s="21"/>
      <c r="J46" s="21"/>
      <c r="K46" s="21"/>
      <c r="L46" s="21"/>
      <c r="M46" s="21"/>
      <c r="N46" s="21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79" t="s">
        <v>14</v>
      </c>
      <c r="B47" s="82"/>
      <c r="C47" s="83" t="s">
        <v>11</v>
      </c>
      <c r="D47" s="83">
        <v>1</v>
      </c>
      <c r="E47" s="84">
        <v>87.56</v>
      </c>
      <c r="F47" s="85">
        <f>D47*E47</f>
        <v>87.56</v>
      </c>
      <c r="G47" s="13"/>
      <c r="H47" s="21"/>
      <c r="I47" s="21"/>
      <c r="J47" s="21"/>
      <c r="K47" s="21"/>
      <c r="L47" s="21"/>
      <c r="M47" s="21"/>
      <c r="N47" s="21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79" t="s">
        <v>34</v>
      </c>
      <c r="B48" s="82"/>
      <c r="C48" s="83" t="s">
        <v>11</v>
      </c>
      <c r="D48" s="83">
        <v>1</v>
      </c>
      <c r="E48" s="84">
        <v>84.66</v>
      </c>
      <c r="F48" s="85">
        <f>D48*E48</f>
        <v>84.66</v>
      </c>
      <c r="G48" s="13"/>
      <c r="H48" s="21"/>
      <c r="I48" s="21"/>
      <c r="J48" s="21"/>
      <c r="K48" s="21"/>
      <c r="L48" s="21"/>
      <c r="M48" s="21"/>
      <c r="N48" s="21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79" t="s">
        <v>97</v>
      </c>
      <c r="B49" s="82"/>
      <c r="C49" s="83" t="s">
        <v>11</v>
      </c>
      <c r="D49" s="83">
        <v>1</v>
      </c>
      <c r="E49" s="84">
        <v>4.38</v>
      </c>
      <c r="F49" s="85">
        <f>D49*E49</f>
        <v>4.38</v>
      </c>
      <c r="G49" s="15"/>
      <c r="H49" s="21"/>
      <c r="I49" s="21"/>
      <c r="J49" s="21"/>
      <c r="K49" s="21"/>
      <c r="L49" s="21"/>
      <c r="M49" s="21"/>
      <c r="N49" s="21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78" t="s">
        <v>35</v>
      </c>
      <c r="B50" s="79"/>
      <c r="C50" s="79"/>
      <c r="D50" s="79"/>
      <c r="E50" s="79"/>
      <c r="F50" s="80">
        <f>SUM(F47:F49)</f>
        <v>176.6</v>
      </c>
      <c r="G50" s="13"/>
      <c r="H50" s="21"/>
      <c r="I50" s="21"/>
      <c r="J50" s="21"/>
      <c r="K50" s="21"/>
      <c r="L50" s="21"/>
      <c r="M50" s="21"/>
      <c r="N50" s="21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78" t="s">
        <v>36</v>
      </c>
      <c r="B51" s="78"/>
      <c r="C51" s="78"/>
      <c r="D51" s="78"/>
      <c r="E51" s="78"/>
      <c r="F51" s="81">
        <f>F44+F50</f>
        <v>686.23017316026994</v>
      </c>
      <c r="G51" s="13"/>
      <c r="H51" s="21"/>
      <c r="I51" s="21"/>
      <c r="J51" s="21"/>
      <c r="K51" s="21"/>
      <c r="L51" s="21"/>
      <c r="M51" s="21"/>
      <c r="N51" s="21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86" t="s">
        <v>37</v>
      </c>
      <c r="B52" s="86"/>
      <c r="C52" s="86"/>
      <c r="D52" s="86"/>
      <c r="E52" s="86"/>
      <c r="F52" s="87">
        <f>F3-F43-F51</f>
        <v>129.76982683973006</v>
      </c>
      <c r="G52" s="26"/>
      <c r="H52" s="21"/>
      <c r="I52" s="21"/>
      <c r="J52" s="21"/>
      <c r="K52" s="21"/>
      <c r="L52" s="21"/>
      <c r="M52" s="21"/>
      <c r="N52" s="21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88"/>
      <c r="B53" s="88"/>
      <c r="C53" s="88"/>
      <c r="D53" s="88"/>
      <c r="E53" s="88"/>
      <c r="F53" s="88"/>
      <c r="G53" s="14"/>
      <c r="H53" s="21"/>
      <c r="I53" s="21"/>
      <c r="J53" s="21"/>
      <c r="K53" s="21"/>
      <c r="L53" s="21"/>
      <c r="M53" s="21"/>
      <c r="N53" s="21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79" t="s">
        <v>98</v>
      </c>
      <c r="B54" s="79"/>
      <c r="C54" s="83"/>
      <c r="D54" s="83"/>
      <c r="E54" s="84"/>
      <c r="F54" s="89"/>
      <c r="G54" s="13"/>
      <c r="H54" s="21"/>
      <c r="I54" s="21"/>
      <c r="J54" s="21"/>
      <c r="K54" s="21"/>
      <c r="L54" s="21"/>
      <c r="M54" s="21"/>
      <c r="N54" s="21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79" t="s">
        <v>99</v>
      </c>
      <c r="B55" s="79"/>
      <c r="C55" s="83"/>
      <c r="D55" s="83"/>
      <c r="E55" s="84"/>
      <c r="F55" s="89"/>
      <c r="G55" s="13"/>
      <c r="H55" s="21"/>
      <c r="I55" s="21"/>
      <c r="J55" s="21"/>
      <c r="K55" s="21"/>
      <c r="L55" s="21"/>
      <c r="M55" s="21"/>
      <c r="N55" s="21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79" t="s">
        <v>100</v>
      </c>
      <c r="B56" s="78"/>
      <c r="C56" s="78"/>
      <c r="D56" s="78"/>
      <c r="E56" s="78"/>
      <c r="F56" s="81"/>
      <c r="G56" s="13"/>
      <c r="H56" s="21"/>
      <c r="I56" s="21"/>
      <c r="J56" s="21"/>
      <c r="K56" s="21"/>
      <c r="L56" s="21"/>
      <c r="M56" s="21"/>
      <c r="N56" s="21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79"/>
      <c r="B57" s="78"/>
      <c r="C57" s="78"/>
      <c r="D57" s="78"/>
      <c r="E57" s="78"/>
      <c r="F57" s="81"/>
      <c r="G57" s="9"/>
      <c r="H57" s="21"/>
      <c r="I57" s="21"/>
      <c r="J57" s="21"/>
      <c r="K57" s="21"/>
      <c r="L57" s="21"/>
      <c r="M57" s="21"/>
      <c r="N57" s="21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3"/>
      <c r="B58" s="104"/>
      <c r="C58" s="104"/>
      <c r="D58" s="104"/>
      <c r="E58" s="104"/>
      <c r="F58" s="105"/>
      <c r="G58" s="106"/>
      <c r="H58" s="3"/>
      <c r="I58" s="3"/>
      <c r="J58" s="3"/>
      <c r="K58" s="16"/>
      <c r="L58" s="16"/>
      <c r="M58" s="16"/>
      <c r="N58" s="16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36"/>
      <c r="B59" s="36"/>
      <c r="C59" s="36"/>
      <c r="D59" s="36"/>
      <c r="E59" s="36"/>
      <c r="F59" s="36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36"/>
      <c r="B60" s="36"/>
      <c r="C60" s="36"/>
      <c r="D60" s="36"/>
      <c r="E60" s="36"/>
      <c r="F60" s="36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11"/>
      <c r="B61" s="11"/>
      <c r="C61" s="38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11"/>
      <c r="B62" s="39"/>
      <c r="C62" s="39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11"/>
      <c r="B63" s="39"/>
      <c r="C63" s="39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11"/>
      <c r="B64" s="39"/>
      <c r="C64" s="39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2021-11-22T02:08:00Z</dcterms:created>
  <dcterms:modified xsi:type="dcterms:W3CDTF">2022-11-16T18:41:37Z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2022-11-16T18:41:20Z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12babc24-0b6e-4154-b2ac-102538940d09</vt:lpwstr>
  </property>
  <property fmtid="{D5CDD505-2E9C-101B-9397-08002B2CF9AE}" pid="8" name="MSIP_Label_0570d0e1-5e3d-4557-a9f8-84d8494b9cc8_ContentBits">
    <vt:lpwstr>0</vt:lpwstr>
  </property>
</Properties>
</file>