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1C49BEC0-C8A3-4EBF-9AAA-EF539054FD3B}" xr6:coauthVersionLast="47" xr6:coauthVersionMax="47" xr10:uidLastSave="{00000000-0000-0000-0000-000000000000}"/>
  <bookViews>
    <workbookView xWindow="11310" yWindow="840" windowWidth="21405" windowHeight="14760" activeTab="1" xr2:uid="{767F2562-7298-4FCF-928A-1DE4D064E137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6" i="1"/>
  <c r="F48" i="1" l="1"/>
  <c r="F47" i="1"/>
  <c r="F43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5" i="1"/>
  <c r="F14" i="1"/>
  <c r="F13" i="1"/>
  <c r="F12" i="1"/>
  <c r="F11" i="1"/>
  <c r="F10" i="1"/>
  <c r="F9" i="1"/>
  <c r="F7" i="1"/>
  <c r="F8" i="1" l="1"/>
  <c r="F41" i="1"/>
  <c r="F49" i="1"/>
  <c r="F50" i="1" s="1"/>
  <c r="F29" i="1"/>
  <c r="F28" i="1"/>
  <c r="F36" i="1" l="1"/>
  <c r="F44" i="1" s="1"/>
  <c r="F51" i="1" s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267877CD-9FE9-489F-8EF3-68AFAE45B762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CC6A0759-30EA-40C7-BE84-7C39EEE6B461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721EF828-5783-485F-AD89-51A571C730A0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3EA9BC4A-5A0E-4BB9-BB7B-5241A7058C36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<sst xmlns="http://schemas.openxmlformats.org/spreadsheetml/2006/main" count="170" uniqueCount="111">
  <si>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</si>
  <si>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</si>
  <si>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</si>
  <si>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</si>
  <si>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</si>
  <si>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</si>
  <si>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</si>
  <si>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</si>
  <si>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</si>
  <si>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</si>
  <si>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</si>
  <si>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</si>
  <si>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</si>
  <si>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</si>
  <si>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</si>
  <si>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</si>
  <si>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</si>
  <si>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</si>
  <si>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</si>
  <si>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</si>
  <si>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</si>
  <si>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</si>
  <si>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</si>
  <si>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</si>
  <si>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</si>
  <si>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</si>
  <si>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</si>
  <si>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</si>
  <si>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</si>
  <si>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</si>
  <si>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</si>
  <si>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</si>
  <si>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</si>
  <si>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</si>
  <si>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</si>
  <si>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</si>
  <si>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</si>
  <si>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</si>
  <si>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</si>
  <si>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</si>
  <si>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</si>
  <si>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</si>
  <si>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</si>
  <si>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</si>
  <si>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</si>
  <si>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</si>
  <si>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</si>
  <si>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</si>
  <si>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</si>
  <si>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Field Cultivator</t>
  </si>
  <si>
    <t>36 ft.</t>
  </si>
  <si>
    <t>Ditcher (Fall)</t>
  </si>
  <si>
    <t>Self-Propelled Sprayer</t>
  </si>
  <si>
    <t>90 ft.</t>
  </si>
  <si>
    <t>Herbicide ( Burndown)</t>
  </si>
  <si>
    <t xml:space="preserve">32 oz Glyphosate, 32 oz 2,4-D </t>
  </si>
  <si>
    <t>Tillage</t>
  </si>
  <si>
    <t>Land  Plane</t>
  </si>
  <si>
    <t>17 ft.</t>
  </si>
  <si>
    <t>Fertilizer Spreader</t>
  </si>
  <si>
    <t>30 ft.</t>
  </si>
  <si>
    <t>Fertilizer</t>
  </si>
  <si>
    <t>90 lbs Phosphate and 100 lbs Potash</t>
  </si>
  <si>
    <t>Grain Drill</t>
  </si>
  <si>
    <t>Plant</t>
  </si>
  <si>
    <t>150,000 seed</t>
  </si>
  <si>
    <t>1 qt Boundary, 32 oz Gramoxone</t>
  </si>
  <si>
    <t>32 oz Liberty, 3.5 oz Zidua SC, 32 oz Glyphosate</t>
  </si>
  <si>
    <t>Make Levees</t>
  </si>
  <si>
    <t>One Round-Trip</t>
  </si>
  <si>
    <t>Remove Levees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</si>
  <si>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</si>
  <si>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</si>
  <si>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</si>
  <si>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</si>
  <si>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</si>
  <si>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</si>
  <si>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</si>
  <si>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</si>
  <si>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</si>
  <si>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</si>
  <si>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</si>
  <si>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</si>
  <si>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</si>
  <si>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</si>
  <si>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</si>
  <si>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</si>
  <si>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</si>
  <si>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</si>
  <si>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</si>
  <si>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</si>
  <si>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</si>
  <si>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</si>
  <si>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</si>
  <si>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</si>
  <si>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</si>
  <si>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</si>
  <si>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</si>
  <si>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</si>
  <si>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</si>
  <si>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</si>
  <si>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</si>
  <si>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</si>
  <si>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</si>
  <si>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</si>
  <si>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</si>
  <si>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</si>
  <si>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</si>
  <si>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Seed, per acre</t>
  </si>
  <si>
    <t>Table 42. 2023 Soybean Enterprise Budget, LLGT27, Flood Irrigation</t>
  </si>
  <si>
    <t>Table A-42. Soybean Field Activities, LLGT27, Flood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</si>
</sst>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4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15" fillId="3" borderId="0" xfId="1" applyFont="1" applyFill="1" applyProtection="1">
      <protection locked="0"/>
    </xf>
    <xf numFmtId="0" fontId="0" fillId="3" borderId="9" xfId="0" applyFill="1" applyBorder="1"/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17" fillId="3" borderId="13" xfId="0" applyFont="1" applyFill="1" applyBorder="1"/>
    <xf numFmtId="0" fontId="17" fillId="3" borderId="14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0" fontId="17" fillId="3" borderId="17" xfId="0" applyFont="1" applyFill="1" applyBorder="1" applyAlignment="1">
      <alignment horizontal="center"/>
    </xf>
    <xf numFmtId="0" fontId="17" fillId="3" borderId="18" xfId="0" applyFont="1" applyFill="1" applyBorder="1"/>
    <xf numFmtId="167" fontId="17" fillId="3" borderId="18" xfId="0" applyNumberFormat="1" applyFont="1" applyFill="1" applyBorder="1" applyAlignment="1">
      <alignment horizontal="center"/>
    </xf>
    <xf numFmtId="0" fontId="17" fillId="3" borderId="19" xfId="0" applyFont="1" applyFill="1" applyBorder="1"/>
    <xf numFmtId="0" fontId="17" fillId="3" borderId="18" xfId="0" applyFont="1" applyFill="1" applyBorder="1" applyAlignment="1">
      <alignment horizontal="center"/>
    </xf>
    <xf numFmtId="0" fontId="18" fillId="3" borderId="16" xfId="0" applyFont="1" applyFill="1" applyBorder="1"/>
    <xf numFmtId="0" fontId="18" fillId="3" borderId="18" xfId="0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0" xfId="0" applyFont="1" applyFill="1"/>
    <xf numFmtId="0" fontId="19" fillId="3" borderId="0" xfId="0" applyFont="1" applyFill="1"/>
    <xf numFmtId="0" fontId="17" fillId="3" borderId="21" xfId="0" applyFont="1" applyFill="1" applyBorder="1"/>
    <xf numFmtId="0" fontId="17" fillId="3" borderId="22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4" xfId="0" applyFont="1" applyFill="1" applyBorder="1" applyAlignment="1">
      <alignment horizontal="center"/>
    </xf>
    <xf numFmtId="167" fontId="17" fillId="3" borderId="24" xfId="0" applyNumberFormat="1" applyFont="1" applyFill="1" applyBorder="1" applyAlignment="1">
      <alignment horizontal="center"/>
    </xf>
    <xf numFmtId="0" fontId="17" fillId="3" borderId="11" xfId="0" applyFont="1" applyFill="1" applyBorder="1"/>
    <xf numFmtId="167" fontId="17" fillId="3" borderId="11" xfId="0" applyNumberFormat="1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0" fontId="17" fillId="3" borderId="25" xfId="0" applyFont="1" applyFill="1" applyBorder="1"/>
    <xf numFmtId="167" fontId="17" fillId="3" borderId="25" xfId="0" applyNumberFormat="1" applyFont="1" applyFill="1" applyBorder="1" applyAlignment="1">
      <alignment horizontal="center"/>
    </xf>
    <xf numFmtId="0" fontId="17" fillId="3" borderId="26" xfId="0" applyFont="1" applyFill="1" applyBorder="1"/>
    <xf numFmtId="0" fontId="17" fillId="3" borderId="6" xfId="0" applyFont="1" applyFill="1" applyBorder="1"/>
    <xf numFmtId="0" fontId="17" fillId="3" borderId="24" xfId="0" applyFont="1" applyFill="1" applyBorder="1"/>
    <xf numFmtId="0" fontId="18" fillId="3" borderId="0" xfId="0" applyFont="1" applyFill="1"/>
    <xf numFmtId="4" fontId="9" fillId="2" borderId="27" xfId="0" applyNumberFormat="1" applyFont="1" applyFill="1" applyBorder="1" applyAlignment="1">
      <alignment horizontal="right"/>
    </xf>
    <xf numFmtId="0" fontId="0" fillId="3" borderId="28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7" xfId="0" applyFont="1" applyFill="1" applyBorder="1" applyAlignment="1">
      <alignment horizontal="left"/>
    </xf>
    <xf numFmtId="0" fontId="16" fillId="3" borderId="8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9_SoybeanLLGT27_Flood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1.8898097243107772</v>
          </cell>
          <cell r="C26">
            <v>1.3172179192546583</v>
          </cell>
          <cell r="D26">
            <v>1.4426672448979592</v>
          </cell>
          <cell r="E26">
            <v>1.0736481496240602</v>
          </cell>
          <cell r="F26">
            <v>3.3050195064935068</v>
          </cell>
          <cell r="G26">
            <v>3.3662235714285718</v>
          </cell>
          <cell r="H26" t="str">
            <v>$/ac-in</v>
          </cell>
        </row>
        <row r="27">
          <cell r="A27" t="str">
            <v>Energy Cost</v>
          </cell>
          <cell r="B27">
            <v>22.677716691729326</v>
          </cell>
          <cell r="C27">
            <v>15.806615031055898</v>
          </cell>
          <cell r="D27">
            <v>17.312006938775511</v>
          </cell>
          <cell r="E27">
            <v>12.883777795488722</v>
          </cell>
          <cell r="F27">
            <v>39.660234077922084</v>
          </cell>
          <cell r="G27">
            <v>40.394682857142861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  <cell r="H29"/>
        </row>
        <row r="30">
          <cell r="A30" t="str">
            <v>Operating Cost</v>
          </cell>
          <cell r="B30">
            <v>2.078790696741855</v>
          </cell>
          <cell r="C30">
            <v>1.3567344568322981</v>
          </cell>
          <cell r="D30">
            <v>1.5436539520408163</v>
          </cell>
          <cell r="E30">
            <v>1.2024859275789475</v>
          </cell>
          <cell r="F30">
            <v>3.7016218472727278</v>
          </cell>
          <cell r="G30">
            <v>3.8711571071428574</v>
          </cell>
          <cell r="H30"/>
        </row>
        <row r="31">
          <cell r="A31"/>
          <cell r="B31">
            <v>24.94548836090226</v>
          </cell>
          <cell r="C31">
            <v>16.280813481987579</v>
          </cell>
          <cell r="D31">
            <v>18.523847424489794</v>
          </cell>
          <cell r="E31">
            <v>14.42983113094737</v>
          </cell>
          <cell r="F31">
            <v>44.419462167272734</v>
          </cell>
          <cell r="G31">
            <v>46.453885285714293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2.8812500000000001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1.8898097243107772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</sheetData>
      <sheetData sheetId="22"/>
      <sheetData sheetId="23">
        <row r="7">
          <cell r="I7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8D218-9C65-4098-A45C-E88954EC471C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0.5703125" customWidth="1"/>
    <col min="4" max="4" width="38.140625" bestFit="1" customWidth="1"/>
    <col min="5" max="5" width="20.7109375" bestFit="1" customWidth="1"/>
  </cols>
  <sheetData>
    <row r="1" spans="1:26" ht="15.75" customHeight="1" thickBot="1" x14ac:dyDescent="0.3">
      <c r="A1" s="111"/>
      <c r="B1" s="111"/>
      <c r="C1" s="67"/>
      <c r="D1" s="67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2" t="s">
        <v>110</v>
      </c>
      <c r="B2" s="113"/>
      <c r="C2" s="113"/>
      <c r="D2" s="113"/>
      <c r="E2" s="6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69" t="s">
        <v>41</v>
      </c>
      <c r="B3" s="70" t="s">
        <v>42</v>
      </c>
      <c r="C3" s="71" t="s">
        <v>43</v>
      </c>
      <c r="D3" s="72" t="s">
        <v>44</v>
      </c>
      <c r="E3" s="72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73" t="s">
        <v>46</v>
      </c>
      <c r="B4" s="74" t="s">
        <v>47</v>
      </c>
      <c r="C4" s="75" t="s">
        <v>48</v>
      </c>
      <c r="D4" s="76"/>
      <c r="E4" s="77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78" t="s">
        <v>49</v>
      </c>
      <c r="B5" s="79" t="s">
        <v>50</v>
      </c>
      <c r="C5" s="80" t="s">
        <v>48</v>
      </c>
      <c r="D5" s="81"/>
      <c r="E5" s="82">
        <v>4.0895562218247692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3" t="s">
        <v>51</v>
      </c>
      <c r="B6" s="79"/>
      <c r="C6" s="80" t="s">
        <v>48</v>
      </c>
      <c r="D6" s="84"/>
      <c r="E6" s="82">
        <v>0.26198756088289232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78" t="s">
        <v>52</v>
      </c>
      <c r="B7" s="85" t="s">
        <v>53</v>
      </c>
      <c r="C7" s="80" t="s">
        <v>54</v>
      </c>
      <c r="D7" s="84" t="s">
        <v>55</v>
      </c>
      <c r="E7" s="82">
        <v>15.098978698767443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78" t="s">
        <v>49</v>
      </c>
      <c r="B8" s="79" t="s">
        <v>50</v>
      </c>
      <c r="C8" s="86" t="s">
        <v>56</v>
      </c>
      <c r="D8" s="84"/>
      <c r="E8" s="82">
        <v>4.0895562218247692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78" t="s">
        <v>57</v>
      </c>
      <c r="B9" s="79" t="s">
        <v>58</v>
      </c>
      <c r="C9" s="86" t="s">
        <v>56</v>
      </c>
      <c r="D9" s="84"/>
      <c r="E9" s="82">
        <v>4.3321615363412338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87" t="s">
        <v>59</v>
      </c>
      <c r="B10" s="88" t="s">
        <v>60</v>
      </c>
      <c r="C10" s="84" t="s">
        <v>61</v>
      </c>
      <c r="D10" s="84" t="s">
        <v>62</v>
      </c>
      <c r="E10" s="82">
        <v>89.32412279992036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78" t="s">
        <v>63</v>
      </c>
      <c r="B11" s="79" t="s">
        <v>60</v>
      </c>
      <c r="C11" s="84" t="s">
        <v>64</v>
      </c>
      <c r="D11" s="84" t="s">
        <v>65</v>
      </c>
      <c r="E11" s="82">
        <v>96.888666827550495</v>
      </c>
      <c r="F11" s="3"/>
      <c r="G11" s="3"/>
      <c r="H11" s="3"/>
      <c r="I11" s="8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78" t="s">
        <v>52</v>
      </c>
      <c r="B12" s="79" t="s">
        <v>53</v>
      </c>
      <c r="C12" s="84" t="s">
        <v>15</v>
      </c>
      <c r="D12" s="84" t="s">
        <v>66</v>
      </c>
      <c r="E12" s="82">
        <v>31.838978698767441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78" t="s">
        <v>52</v>
      </c>
      <c r="B13" s="85" t="s">
        <v>53</v>
      </c>
      <c r="C13" s="84" t="s">
        <v>15</v>
      </c>
      <c r="D13" s="84" t="s">
        <v>67</v>
      </c>
      <c r="E13" s="82">
        <v>45.793978698767432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8" t="s">
        <v>68</v>
      </c>
      <c r="B14" s="79"/>
      <c r="C14" s="84" t="s">
        <v>69</v>
      </c>
      <c r="D14" s="84"/>
      <c r="E14" s="82">
        <v>1.6370246678433582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78" t="s">
        <v>70</v>
      </c>
      <c r="B15" s="79"/>
      <c r="C15" s="84"/>
      <c r="D15" s="84"/>
      <c r="E15" s="82">
        <v>0.69025402911325995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78" t="s">
        <v>52</v>
      </c>
      <c r="B16" s="85" t="s">
        <v>53</v>
      </c>
      <c r="C16" s="80" t="s">
        <v>15</v>
      </c>
      <c r="D16" s="84" t="s">
        <v>71</v>
      </c>
      <c r="E16" s="82">
        <v>34.874978698767443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78" t="s">
        <v>68</v>
      </c>
      <c r="B17" s="79"/>
      <c r="C17" s="84" t="s">
        <v>69</v>
      </c>
      <c r="D17" s="84"/>
      <c r="E17" s="82">
        <v>1.6370246678433582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78" t="s">
        <v>72</v>
      </c>
      <c r="B18" s="85"/>
      <c r="C18" s="84" t="s">
        <v>16</v>
      </c>
      <c r="D18" s="84" t="s">
        <v>73</v>
      </c>
      <c r="E18" s="82">
        <v>29.419999999999998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8" t="s">
        <v>72</v>
      </c>
      <c r="B19" s="85"/>
      <c r="C19" s="84" t="s">
        <v>74</v>
      </c>
      <c r="D19" s="84" t="s">
        <v>75</v>
      </c>
      <c r="E19" s="82">
        <v>33.9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thickBot="1" x14ac:dyDescent="0.25">
      <c r="A20" s="90" t="s">
        <v>70</v>
      </c>
      <c r="B20" s="91"/>
      <c r="C20" s="92"/>
      <c r="D20" s="93"/>
      <c r="E20" s="94">
        <v>0.69025402911325995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87" t="s">
        <v>76</v>
      </c>
      <c r="B21" s="88" t="s">
        <v>77</v>
      </c>
      <c r="C21" s="72" t="s">
        <v>78</v>
      </c>
      <c r="D21" s="95"/>
      <c r="E21" s="96">
        <v>19.864776442959776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7" t="s">
        <v>79</v>
      </c>
      <c r="B22" s="88" t="s">
        <v>80</v>
      </c>
      <c r="C22" s="97" t="s">
        <v>78</v>
      </c>
      <c r="D22" s="98"/>
      <c r="E22" s="99">
        <v>2.1145772554998725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thickBot="1" x14ac:dyDescent="0.25">
      <c r="A23" s="100" t="s">
        <v>81</v>
      </c>
      <c r="B23" s="101"/>
      <c r="C23" s="93" t="s">
        <v>78</v>
      </c>
      <c r="D23" s="102"/>
      <c r="E23" s="94">
        <v>7.3807017801483923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103" t="s">
        <v>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37A8A-BD97-4EE7-A114-9F922CE6CE6B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65" t="s">
        <v>109</v>
      </c>
      <c r="B1" s="65"/>
      <c r="C1" s="65"/>
      <c r="D1" s="65"/>
      <c r="E1" s="65"/>
      <c r="F1" s="66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45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64" t="s">
        <v>7</v>
      </c>
      <c r="B3" s="6">
        <v>1</v>
      </c>
      <c r="C3" s="50" t="s">
        <v>105</v>
      </c>
      <c r="D3" s="7">
        <v>60</v>
      </c>
      <c r="E3" s="7">
        <v>13.6</v>
      </c>
      <c r="F3" s="52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46"/>
      <c r="B4" s="49"/>
      <c r="C4" s="50"/>
      <c r="D4" s="51"/>
      <c r="E4" s="56"/>
      <c r="F4" s="52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45" t="s">
        <v>8</v>
      </c>
      <c r="B5" s="46"/>
      <c r="C5" s="62" t="s">
        <v>2</v>
      </c>
      <c r="D5" s="62" t="s">
        <v>9</v>
      </c>
      <c r="E5" s="63" t="s">
        <v>10</v>
      </c>
      <c r="F5" s="62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46" t="s">
        <v>108</v>
      </c>
      <c r="B6" s="6">
        <v>1</v>
      </c>
      <c r="C6" s="60" t="s">
        <v>12</v>
      </c>
      <c r="D6" s="61">
        <v>150</v>
      </c>
      <c r="E6" s="56">
        <v>0.57999999999999996</v>
      </c>
      <c r="F6" s="52">
        <f>D6*E6*B6</f>
        <v>87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46" t="s">
        <v>13</v>
      </c>
      <c r="B7" s="6">
        <v>1</v>
      </c>
      <c r="C7" s="50" t="s">
        <v>106</v>
      </c>
      <c r="D7" s="56">
        <v>0</v>
      </c>
      <c r="E7" s="12">
        <v>0.4</v>
      </c>
      <c r="F7" s="52">
        <f t="shared" ref="F7:F16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46" t="s">
        <v>83</v>
      </c>
      <c r="B8" s="6">
        <v>1</v>
      </c>
      <c r="C8" s="50" t="s">
        <v>106</v>
      </c>
      <c r="D8" s="56">
        <v>90</v>
      </c>
      <c r="E8" s="12">
        <v>0.44500000000000001</v>
      </c>
      <c r="F8" s="52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46" t="s">
        <v>84</v>
      </c>
      <c r="B9" s="6">
        <v>1</v>
      </c>
      <c r="C9" s="50" t="s">
        <v>106</v>
      </c>
      <c r="D9" s="56">
        <v>100</v>
      </c>
      <c r="E9" s="12">
        <v>0.41499999999999998</v>
      </c>
      <c r="F9" s="52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46" t="s">
        <v>85</v>
      </c>
      <c r="B10" s="6">
        <v>1</v>
      </c>
      <c r="C10" s="50" t="s">
        <v>106</v>
      </c>
      <c r="D10" s="56">
        <v>0</v>
      </c>
      <c r="E10" s="12">
        <v>0.23499999999999999</v>
      </c>
      <c r="F10" s="52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46" t="s">
        <v>86</v>
      </c>
      <c r="B11" s="6">
        <v>1</v>
      </c>
      <c r="C11" s="50" t="s">
        <v>106</v>
      </c>
      <c r="D11" s="56">
        <v>0</v>
      </c>
      <c r="E11" s="12">
        <v>1.28</v>
      </c>
      <c r="F11" s="52">
        <f t="shared" si="0"/>
        <v>0</v>
      </c>
      <c r="G11" s="104"/>
      <c r="H11" s="105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46" t="s">
        <v>87</v>
      </c>
      <c r="B12" s="6">
        <v>1</v>
      </c>
      <c r="C12" s="50" t="s">
        <v>14</v>
      </c>
      <c r="D12" s="50">
        <v>1</v>
      </c>
      <c r="E12" s="56">
        <v>0</v>
      </c>
      <c r="F12" s="52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46" t="s">
        <v>15</v>
      </c>
      <c r="B13" s="6">
        <v>1</v>
      </c>
      <c r="C13" s="50" t="s">
        <v>14</v>
      </c>
      <c r="D13" s="50">
        <v>1</v>
      </c>
      <c r="E13" s="56">
        <v>108.17</v>
      </c>
      <c r="F13" s="52">
        <f t="shared" si="0"/>
        <v>108.17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46" t="s">
        <v>16</v>
      </c>
      <c r="B14" s="6">
        <v>1</v>
      </c>
      <c r="C14" s="50" t="s">
        <v>14</v>
      </c>
      <c r="D14" s="50">
        <v>1</v>
      </c>
      <c r="E14" s="56">
        <v>21.419999999999998</v>
      </c>
      <c r="F14" s="52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46" t="s">
        <v>74</v>
      </c>
      <c r="B15" s="6">
        <v>1</v>
      </c>
      <c r="C15" s="50" t="s">
        <v>14</v>
      </c>
      <c r="D15" s="50">
        <v>1</v>
      </c>
      <c r="E15" s="56">
        <v>25.9</v>
      </c>
      <c r="F15" s="52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46" t="s">
        <v>88</v>
      </c>
      <c r="B16" s="6">
        <v>1</v>
      </c>
      <c r="C16" s="50" t="s">
        <v>14</v>
      </c>
      <c r="D16" s="50">
        <v>1</v>
      </c>
      <c r="E16" s="56">
        <v>0</v>
      </c>
      <c r="F16" s="52">
        <f t="shared" si="0"/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46" t="s">
        <v>88</v>
      </c>
      <c r="B17" s="6">
        <v>1</v>
      </c>
      <c r="C17" s="50" t="s">
        <v>14</v>
      </c>
      <c r="D17" s="50">
        <v>1</v>
      </c>
      <c r="E17" s="56">
        <v>0</v>
      </c>
      <c r="F17" s="52">
        <f t="shared" ref="F17" si="1">D17*E17*B17</f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46" t="s">
        <v>89</v>
      </c>
      <c r="B18" s="46"/>
      <c r="C18" s="50"/>
      <c r="D18" s="50"/>
      <c r="E18" s="56"/>
      <c r="F18" s="56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6" t="s">
        <v>90</v>
      </c>
      <c r="B19" s="6">
        <v>1</v>
      </c>
      <c r="C19" s="50" t="s">
        <v>14</v>
      </c>
      <c r="D19" s="20">
        <v>0</v>
      </c>
      <c r="E19" s="21">
        <v>8</v>
      </c>
      <c r="F19" s="52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6" t="s">
        <v>91</v>
      </c>
      <c r="B20" s="6">
        <v>1</v>
      </c>
      <c r="C20" s="50" t="s">
        <v>14</v>
      </c>
      <c r="D20" s="23">
        <v>2</v>
      </c>
      <c r="E20" s="21">
        <v>8</v>
      </c>
      <c r="F20" s="52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6" t="s">
        <v>92</v>
      </c>
      <c r="B21" s="6">
        <v>1</v>
      </c>
      <c r="C21" s="50" t="s">
        <v>106</v>
      </c>
      <c r="D21" s="23">
        <v>0</v>
      </c>
      <c r="E21" s="24">
        <v>0.08</v>
      </c>
      <c r="F21" s="52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6" t="s">
        <v>93</v>
      </c>
      <c r="B22" s="6">
        <v>1</v>
      </c>
      <c r="C22" s="50" t="s">
        <v>14</v>
      </c>
      <c r="D22" s="23">
        <v>0</v>
      </c>
      <c r="E22" s="21">
        <v>8</v>
      </c>
      <c r="F22" s="52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46" t="s">
        <v>17</v>
      </c>
      <c r="B23" s="46"/>
      <c r="C23" s="46"/>
      <c r="D23" s="46"/>
      <c r="E23" s="46"/>
      <c r="F23" s="46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46" t="s">
        <v>18</v>
      </c>
      <c r="B24" s="6">
        <v>1</v>
      </c>
      <c r="C24" s="50" t="s">
        <v>19</v>
      </c>
      <c r="D24" s="12">
        <v>3.9339349639918493</v>
      </c>
      <c r="E24" s="27">
        <v>4.5</v>
      </c>
      <c r="F24" s="52">
        <f t="shared" ref="F24:F35" si="2">D24*E24*B24</f>
        <v>17.702707337963322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46" t="s">
        <v>20</v>
      </c>
      <c r="B25" s="6">
        <v>1</v>
      </c>
      <c r="C25" s="50" t="s">
        <v>14</v>
      </c>
      <c r="D25" s="50">
        <v>1</v>
      </c>
      <c r="E25" s="56">
        <v>10.71</v>
      </c>
      <c r="F25" s="52">
        <f t="shared" si="2"/>
        <v>10.71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46" t="s">
        <v>21</v>
      </c>
      <c r="B26" s="6">
        <v>1</v>
      </c>
      <c r="C26" s="50" t="s">
        <v>19</v>
      </c>
      <c r="D26" s="12">
        <v>2.0274973147153599</v>
      </c>
      <c r="E26" s="27">
        <v>4.5</v>
      </c>
      <c r="F26" s="52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46" t="s">
        <v>22</v>
      </c>
      <c r="B27" s="6">
        <v>1</v>
      </c>
      <c r="C27" s="50" t="s">
        <v>14</v>
      </c>
      <c r="D27" s="50">
        <v>1</v>
      </c>
      <c r="E27" s="56">
        <v>7.76</v>
      </c>
      <c r="F27" s="52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46" t="s">
        <v>23</v>
      </c>
      <c r="B28" s="6">
        <v>1</v>
      </c>
      <c r="C28" s="50" t="s">
        <v>24</v>
      </c>
      <c r="D28" s="29">
        <v>12</v>
      </c>
      <c r="E28" s="56">
        <v>5.3150898496240604</v>
      </c>
      <c r="F28" s="52">
        <f t="shared" si="2"/>
        <v>63.781078195488725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46" t="s">
        <v>25</v>
      </c>
      <c r="B29" s="49"/>
      <c r="C29" s="50" t="s">
        <v>24</v>
      </c>
      <c r="D29" s="59">
        <v>12</v>
      </c>
      <c r="E29" s="56">
        <v>0.24010416666666667</v>
      </c>
      <c r="F29" s="52">
        <f>D29*E29</f>
        <v>2.8812500000000001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46" t="s">
        <v>26</v>
      </c>
      <c r="B30" s="6">
        <v>1</v>
      </c>
      <c r="C30" s="50" t="s">
        <v>14</v>
      </c>
      <c r="D30" s="30">
        <v>1</v>
      </c>
      <c r="E30" s="21">
        <v>3.88</v>
      </c>
      <c r="F30" s="52">
        <f t="shared" si="2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46" t="s">
        <v>94</v>
      </c>
      <c r="B31" s="6">
        <v>1</v>
      </c>
      <c r="C31" s="50" t="s">
        <v>14</v>
      </c>
      <c r="D31" s="30">
        <v>1</v>
      </c>
      <c r="E31" s="21">
        <v>0</v>
      </c>
      <c r="F31" s="52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46" t="s">
        <v>27</v>
      </c>
      <c r="B32" s="6">
        <v>1</v>
      </c>
      <c r="C32" s="50" t="s">
        <v>28</v>
      </c>
      <c r="D32" s="12">
        <v>0.78312873208148526</v>
      </c>
      <c r="E32" s="33">
        <v>12.45</v>
      </c>
      <c r="F32" s="52">
        <f t="shared" si="2"/>
        <v>9.7499527144144906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46" t="s">
        <v>29</v>
      </c>
      <c r="B33" s="6">
        <v>1</v>
      </c>
      <c r="C33" s="50" t="s">
        <v>14</v>
      </c>
      <c r="D33" s="30">
        <v>1</v>
      </c>
      <c r="E33" s="21">
        <v>6.5</v>
      </c>
      <c r="F33" s="52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46" t="s">
        <v>95</v>
      </c>
      <c r="B34" s="6">
        <v>1</v>
      </c>
      <c r="C34" s="50" t="s">
        <v>14</v>
      </c>
      <c r="D34" s="30">
        <v>1</v>
      </c>
      <c r="E34" s="21">
        <v>0</v>
      </c>
      <c r="F34" s="52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46" t="s">
        <v>30</v>
      </c>
      <c r="B35" s="6">
        <v>1</v>
      </c>
      <c r="C35" s="50" t="s">
        <v>14</v>
      </c>
      <c r="D35" s="30">
        <v>1</v>
      </c>
      <c r="E35" s="21">
        <v>4.8</v>
      </c>
      <c r="F35" s="52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46" t="s">
        <v>96</v>
      </c>
      <c r="B36" s="6">
        <v>1</v>
      </c>
      <c r="C36" s="50" t="s">
        <v>31</v>
      </c>
      <c r="D36" s="27">
        <v>7</v>
      </c>
      <c r="E36" s="52">
        <f>SUM(F6:F35)</f>
        <v>476.92872616408562</v>
      </c>
      <c r="F36" s="52">
        <f>((D36/100)*0.5*SUM(F6:F35)*B36)</f>
        <v>16.692505415743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46" t="s">
        <v>32</v>
      </c>
      <c r="B37" s="6">
        <v>1</v>
      </c>
      <c r="C37" s="50" t="s">
        <v>14</v>
      </c>
      <c r="D37" s="27">
        <v>0</v>
      </c>
      <c r="E37" s="21">
        <v>0</v>
      </c>
      <c r="F37" s="52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46" t="s">
        <v>97</v>
      </c>
      <c r="B38" s="58"/>
      <c r="C38" s="50"/>
      <c r="D38" s="51" t="s">
        <v>107</v>
      </c>
      <c r="E38" s="51" t="s">
        <v>107</v>
      </c>
      <c r="F38" s="52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6" t="s">
        <v>98</v>
      </c>
      <c r="B39" s="6">
        <v>1</v>
      </c>
      <c r="C39" s="50" t="s">
        <v>105</v>
      </c>
      <c r="D39" s="56">
        <v>60</v>
      </c>
      <c r="E39" s="21">
        <v>0</v>
      </c>
      <c r="F39" s="52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6" t="s">
        <v>99</v>
      </c>
      <c r="B40" s="6">
        <v>1</v>
      </c>
      <c r="C40" s="50" t="s">
        <v>105</v>
      </c>
      <c r="D40" s="51">
        <v>60</v>
      </c>
      <c r="E40" s="21">
        <v>0.27</v>
      </c>
      <c r="F40" s="52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6" t="s">
        <v>100</v>
      </c>
      <c r="B41" s="6">
        <v>1</v>
      </c>
      <c r="C41" s="50" t="s">
        <v>105</v>
      </c>
      <c r="D41" s="51">
        <v>60</v>
      </c>
      <c r="E41" s="57">
        <v>0.05</v>
      </c>
      <c r="F41" s="52">
        <f>D41*E41*B41</f>
        <v>3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46"/>
      <c r="B42" s="49"/>
      <c r="C42" s="50"/>
      <c r="D42" s="51" t="s">
        <v>107</v>
      </c>
      <c r="E42" s="56" t="s">
        <v>107</v>
      </c>
      <c r="F42" s="52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46" t="s">
        <v>33</v>
      </c>
      <c r="B43" s="46"/>
      <c r="C43" s="50" t="s">
        <v>14</v>
      </c>
      <c r="D43" s="50">
        <v>1</v>
      </c>
      <c r="E43" s="21">
        <v>0</v>
      </c>
      <c r="F43" s="56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45" t="s">
        <v>34</v>
      </c>
      <c r="B44" s="46"/>
      <c r="C44" s="46"/>
      <c r="D44" s="46"/>
      <c r="E44" s="46"/>
      <c r="F44" s="47">
        <f>SUM(F6:F42)</f>
        <v>512.82123157982869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45" t="s">
        <v>35</v>
      </c>
      <c r="B45" s="45"/>
      <c r="C45" s="45"/>
      <c r="D45" s="45"/>
      <c r="E45" s="45"/>
      <c r="F45" s="48">
        <f>F3-F43-F44</f>
        <v>303.17876842017131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45" t="s">
        <v>36</v>
      </c>
      <c r="B46" s="46"/>
      <c r="C46" s="46"/>
      <c r="D46" s="46"/>
      <c r="E46" s="46"/>
      <c r="F46" s="46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46" t="s">
        <v>17</v>
      </c>
      <c r="B47" s="49"/>
      <c r="C47" s="50" t="s">
        <v>14</v>
      </c>
      <c r="D47" s="50">
        <v>1</v>
      </c>
      <c r="E47" s="51">
        <v>87.86</v>
      </c>
      <c r="F47" s="52">
        <f>D47*E47</f>
        <v>87.86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46" t="s">
        <v>37</v>
      </c>
      <c r="B48" s="49"/>
      <c r="C48" s="50" t="s">
        <v>14</v>
      </c>
      <c r="D48" s="50">
        <v>1</v>
      </c>
      <c r="E48" s="51">
        <v>21.17</v>
      </c>
      <c r="F48" s="52">
        <f>D48*E48</f>
        <v>21.17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46" t="s">
        <v>101</v>
      </c>
      <c r="B49" s="49"/>
      <c r="C49" s="50" t="s">
        <v>14</v>
      </c>
      <c r="D49" s="50">
        <v>1</v>
      </c>
      <c r="E49" s="51">
        <v>4.3899999999999997</v>
      </c>
      <c r="F49" s="52">
        <f>D49*E49</f>
        <v>4.3899999999999997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45" t="s">
        <v>38</v>
      </c>
      <c r="B50" s="46"/>
      <c r="C50" s="46"/>
      <c r="D50" s="46"/>
      <c r="E50" s="46"/>
      <c r="F50" s="47">
        <f>SUM(F47:F49)</f>
        <v>113.42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45" t="s">
        <v>39</v>
      </c>
      <c r="B51" s="45"/>
      <c r="C51" s="45"/>
      <c r="D51" s="45"/>
      <c r="E51" s="45"/>
      <c r="F51" s="48">
        <f>F44+F50</f>
        <v>626.24123157982865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53" t="s">
        <v>40</v>
      </c>
      <c r="B52" s="53"/>
      <c r="C52" s="53"/>
      <c r="D52" s="53"/>
      <c r="E52" s="53"/>
      <c r="F52" s="54">
        <f>F3-F43-F51</f>
        <v>189.75876842017135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55"/>
      <c r="B53" s="55"/>
      <c r="C53" s="55"/>
      <c r="D53" s="55"/>
      <c r="E53" s="55"/>
      <c r="F53" s="55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46" t="s">
        <v>102</v>
      </c>
      <c r="B54" s="46"/>
      <c r="C54" s="50"/>
      <c r="D54" s="50"/>
      <c r="E54" s="51"/>
      <c r="F54" s="56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46" t="s">
        <v>103</v>
      </c>
      <c r="B55" s="46"/>
      <c r="C55" s="50"/>
      <c r="D55" s="50"/>
      <c r="E55" s="51"/>
      <c r="F55" s="56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46" t="s">
        <v>104</v>
      </c>
      <c r="B56" s="45"/>
      <c r="C56" s="45"/>
      <c r="D56" s="45"/>
      <c r="E56" s="45"/>
      <c r="F56" s="48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46"/>
      <c r="B57" s="45"/>
      <c r="C57" s="45"/>
      <c r="D57" s="45"/>
      <c r="E57" s="45"/>
      <c r="F57" s="48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7"/>
      <c r="B58" s="108"/>
      <c r="C58" s="108"/>
      <c r="D58" s="108"/>
      <c r="E58" s="108"/>
      <c r="F58" s="109"/>
      <c r="G58" s="110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2021-11-22T08:05:54Z</dcterms:created>
  <dcterms:modified xsi:type="dcterms:W3CDTF">2022-11-16T18:18:40Z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2022-11-16T18:18:32Z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97df1b71-e5b8-4a12-a3f1-adc01538d6b4</vt:lpwstr>
  </property>
  <property fmtid="{D5CDD505-2E9C-101B-9397-08002B2CF9AE}" pid="8" name="MSIP_Label_0570d0e1-5e3d-4557-a9f8-84d8494b9cc8_ContentBits">
    <vt:lpwstr>0</vt:lpwstr>
  </property>
</Properties>
</file>