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8_{4CAB78FB-AA46-4FFA-9631-458C243C4B4F}" xr6:coauthVersionLast="47" xr6:coauthVersionMax="47" xr10:uidLastSave="{00000000-0000-0000-0000-000000000000}"/>
  <bookViews>
    <workbookView xWindow="12630" yWindow="525" windowWidth="21405" windowHeight="14760" activeTab="1" xr2:uid="{0545C134-609C-42F9-985B-A575CC08892D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17" i="1"/>
  <c r="F16" i="1"/>
  <c r="F15" i="1"/>
  <c r="F14" i="1"/>
  <c r="F13" i="1"/>
  <c r="F12" i="1"/>
  <c r="F11" i="1"/>
  <c r="F10" i="1"/>
  <c r="F9" i="1"/>
  <c r="F8" i="1"/>
  <c r="F7" i="1"/>
  <c r="F6" i="1"/>
  <c r="A57" i="1" l="1"/>
  <c r="F48" i="1"/>
  <c r="F47" i="1"/>
  <c r="F43" i="1"/>
  <c r="F41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29" i="1" l="1"/>
  <c r="F40" i="1"/>
  <c r="F49" i="1"/>
  <c r="F50" i="1" s="1"/>
  <c r="F28" i="1"/>
  <c r="F36" i="1" s="1"/>
  <c r="F44" i="1" s="1"/>
  <c r="F51" i="1" l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12CD0F9E-F527-4C78-BC8A-BE143568D35E}">
      <text>
        <r>
          <rPr>
            <sz val="9"/>
            <color indexed="81"/>
            <rFont val="Tahoma"/>
            <family val="2"/>
          </rPr>
          <t xml:space="preserve">Seeding rate of 110,000 seed per acre at $0.61/thousand seed.
</t>
        </r>
      </text>
    </comment>
    <comment ref="F13" authorId="0" shapeId="0" xr:uid="{D0F10612-1914-4759-A469-37A6E6697B9C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8 oz Metribuzen at $0.52/oz
56.5 Tavium at $0.53/oz
22 oz Xtendimax at $0.42/oz
3.5 oz Zidua SC at $4.93/oz
32 oz Glyphosate at $0.15/oz
32 oz Liberty at $0.59/oz
</t>
        </r>
      </text>
    </comment>
    <comment ref="F14" authorId="0" shapeId="0" xr:uid="{FD3F2C03-FA18-447C-9211-315CE6494056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8C3572DB-6DA2-4402-B072-825B0A3D9EB2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<sst xmlns="http://schemas.openxmlformats.org/spreadsheetml/2006/main" count="162" uniqueCount="106">
  <si>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</si>
  <si>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</si>
  <si>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</si>
  <si>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</si>
  <si>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</si>
  <si>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</si>
  <si>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</si>
  <si>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</si>
  <si>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</si>
  <si>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</si>
  <si>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</si>
  <si>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</si>
  <si>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</si>
  <si>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</si>
  <si>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</si>
  <si>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</si>
  <si>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</si>
  <si>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</si>
  <si>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</si>
  <si>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</si>
  <si>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</si>
  <si>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</si>
  <si>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</si>
  <si>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</si>
  <si>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</si>
  <si>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</si>
  <si>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</si>
  <si>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</si>
  <si>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</si>
  <si>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</si>
  <si>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</si>
  <si>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</si>
  <si>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</si>
  <si>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</si>
  <si>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</si>
  <si>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</si>
  <si>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</si>
  <si>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</si>
  <si>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</si>
  <si>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</si>
  <si>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</si>
  <si>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</si>
  <si>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</si>
  <si>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</si>
  <si>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</si>
  <si>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</si>
  <si>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</si>
  <si>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</si>
  <si>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</si>
  <si>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</si>
  <si>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</si>
  <si>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</si>
  <si>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</si>
  <si>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</si>
  <si>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>32 oz Glyphosate, 32 oz 2,4-D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</si>
  <si>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</si>
  <si>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</si>
  <si>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</si>
  <si>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</si>
  <si>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</si>
  <si>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</si>
  <si>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</si>
  <si>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</si>
  <si>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110,000 seed</t>
  </si>
  <si>
    <t>8 oz Metribuzin, 56.5 oz Tavium</t>
  </si>
  <si>
    <t>22 oz Xtendimax, 3.5 oz Zidua SC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</si>
  <si>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</si>
  <si>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</si>
  <si>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</si>
  <si>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</si>
  <si>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</si>
  <si>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</si>
  <si>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</si>
  <si>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</si>
  <si>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</si>
  <si>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</si>
  <si>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</si>
  <si>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 xml:space="preserve"> </t>
  </si>
  <si>
    <t>32 oz Glyphosate, 32 oz Liberty</t>
  </si>
  <si>
    <t>RR2XtendFlex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</si>
  <si>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</si>
  <si>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</si>
  <si>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</si>
  <si>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</si>
  <si>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</si>
  <si>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</si>
  <si>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</si>
  <si>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</si>
  <si>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</si>
  <si>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</si>
  <si>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</si>
  <si>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</si>
  <si>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</si>
  <si>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</si>
  <si>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</si>
  <si>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</si>
  <si>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</si>
  <si>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</si>
  <si>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</si>
  <si>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</si>
  <si>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</si>
  <si>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</si>
  <si>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</si>
  <si>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</si>
  <si>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>Table 53. 2023 Soybean Enterprise Budget, RR2XtendFlex, No Irrigation</t>
  </si>
  <si>
    <t>Table A-53. Soybean Field Activities, RR2XtendFlex, No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</si>
</sst>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10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4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18" xfId="0" applyFont="1" applyFill="1" applyBorder="1"/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7" fillId="3" borderId="18" xfId="0" applyFont="1" applyFill="1" applyBorder="1" applyAlignment="1">
      <alignment horizontal="center" wrapText="1"/>
    </xf>
    <xf numFmtId="0" fontId="17" fillId="3" borderId="21" xfId="0" applyFont="1" applyFill="1" applyBorder="1"/>
    <xf numFmtId="0" fontId="18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12" xfId="0" applyFont="1" applyFill="1" applyBorder="1"/>
    <xf numFmtId="167" fontId="17" fillId="3" borderId="12" xfId="0" applyNumberFormat="1" applyFont="1" applyFill="1" applyBorder="1" applyAlignment="1">
      <alignment horizontal="center"/>
    </xf>
    <xf numFmtId="0" fontId="17" fillId="3" borderId="24" xfId="0" applyFont="1" applyFill="1" applyBorder="1"/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6" xfId="0" applyFont="1" applyFill="1" applyBorder="1"/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9" fillId="3" borderId="0" xfId="0" applyFont="1" applyFill="1"/>
    <xf numFmtId="4" fontId="9" fillId="2" borderId="26" xfId="0" applyNumberFormat="1" applyFont="1" applyFill="1" applyBorder="1" applyAlignment="1">
      <alignment horizontal="right"/>
    </xf>
    <xf numFmtId="0" fontId="0" fillId="3" borderId="27" xfId="0" applyFill="1" applyBorder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4_SoybeanRR2Xtend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9">
          <cell r="B69" t="str">
            <v>Note 4: Cottonseed value deducted from post-harvest expenses for calculating operating expenses.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B490A-0ED9-4FDE-99D1-616DD490402A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7.42578125" bestFit="1" customWidth="1"/>
    <col min="5" max="5" width="20.7109375" bestFit="1" customWidth="1"/>
  </cols>
  <sheetData>
    <row r="1" spans="1:26" ht="15.75" customHeight="1" thickBot="1" x14ac:dyDescent="0.3">
      <c r="A1" s="109"/>
      <c r="B1" s="109"/>
      <c r="C1" s="67"/>
      <c r="D1" s="6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105</v>
      </c>
      <c r="B2" s="111"/>
      <c r="C2" s="111"/>
      <c r="D2" s="112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42</v>
      </c>
      <c r="B3" s="70" t="s">
        <v>43</v>
      </c>
      <c r="C3" s="71" t="s">
        <v>44</v>
      </c>
      <c r="D3" s="72" t="s">
        <v>79</v>
      </c>
      <c r="E3" s="72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46</v>
      </c>
      <c r="B4" s="74" t="s">
        <v>47</v>
      </c>
      <c r="C4" s="75" t="s">
        <v>48</v>
      </c>
      <c r="D4" s="76"/>
      <c r="E4" s="77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8" t="s">
        <v>49</v>
      </c>
      <c r="B5" s="74" t="s">
        <v>50</v>
      </c>
      <c r="C5" s="75" t="s">
        <v>48</v>
      </c>
      <c r="D5" s="79"/>
      <c r="E5" s="80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1" t="s">
        <v>51</v>
      </c>
      <c r="B6" s="82" t="s">
        <v>52</v>
      </c>
      <c r="C6" s="75" t="s">
        <v>53</v>
      </c>
      <c r="D6" s="83" t="s">
        <v>54</v>
      </c>
      <c r="E6" s="80">
        <v>15.078978698767443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8" t="s">
        <v>49</v>
      </c>
      <c r="B7" s="74" t="s">
        <v>50</v>
      </c>
      <c r="C7" s="84" t="s">
        <v>55</v>
      </c>
      <c r="D7" s="83"/>
      <c r="E7" s="80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1" t="s">
        <v>56</v>
      </c>
      <c r="B8" s="82" t="s">
        <v>57</v>
      </c>
      <c r="C8" s="83" t="s">
        <v>58</v>
      </c>
      <c r="D8" s="83" t="s">
        <v>59</v>
      </c>
      <c r="E8" s="80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8" t="s">
        <v>60</v>
      </c>
      <c r="B9" s="74" t="s">
        <v>50</v>
      </c>
      <c r="C9" s="83" t="s">
        <v>55</v>
      </c>
      <c r="D9" s="83"/>
      <c r="E9" s="80">
        <v>3.1343970793867593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8" t="s">
        <v>61</v>
      </c>
      <c r="B10" s="74" t="s">
        <v>50</v>
      </c>
      <c r="C10" s="83" t="s">
        <v>62</v>
      </c>
      <c r="D10" s="83" t="s">
        <v>63</v>
      </c>
      <c r="E10" s="80">
        <v>79.944511745221789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8" t="s">
        <v>51</v>
      </c>
      <c r="B11" s="85" t="s">
        <v>52</v>
      </c>
      <c r="C11" s="83" t="s">
        <v>16</v>
      </c>
      <c r="D11" s="83" t="s">
        <v>64</v>
      </c>
      <c r="E11" s="80">
        <v>38.928978698767445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8" t="s">
        <v>51</v>
      </c>
      <c r="B12" s="85" t="s">
        <v>52</v>
      </c>
      <c r="C12" s="83" t="s">
        <v>16</v>
      </c>
      <c r="D12" s="86" t="s">
        <v>65</v>
      </c>
      <c r="E12" s="80">
        <v>31.353978698767442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8" t="s">
        <v>51</v>
      </c>
      <c r="B13" s="85" t="s">
        <v>52</v>
      </c>
      <c r="C13" s="83" t="s">
        <v>16</v>
      </c>
      <c r="D13" s="86" t="s">
        <v>78</v>
      </c>
      <c r="E13" s="80">
        <v>28.678978698767445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1" t="s">
        <v>66</v>
      </c>
      <c r="B14" s="82"/>
      <c r="C14" s="83" t="s">
        <v>17</v>
      </c>
      <c r="D14" s="83" t="s">
        <v>67</v>
      </c>
      <c r="E14" s="80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87" t="s">
        <v>66</v>
      </c>
      <c r="B15" s="88"/>
      <c r="C15" s="89" t="s">
        <v>68</v>
      </c>
      <c r="D15" s="83" t="s">
        <v>69</v>
      </c>
      <c r="E15" s="80">
        <v>33.9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1" t="s">
        <v>70</v>
      </c>
      <c r="B16" s="82" t="s">
        <v>71</v>
      </c>
      <c r="C16" s="90" t="s">
        <v>72</v>
      </c>
      <c r="D16" s="91"/>
      <c r="E16" s="92">
        <v>19.864776442959776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1" t="s">
        <v>73</v>
      </c>
      <c r="B17" s="82" t="s">
        <v>74</v>
      </c>
      <c r="C17" s="90" t="s">
        <v>72</v>
      </c>
      <c r="D17" s="93"/>
      <c r="E17" s="94">
        <v>2.1145772554998725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5" t="s">
        <v>75</v>
      </c>
      <c r="B18" s="96"/>
      <c r="C18" s="89" t="s">
        <v>72</v>
      </c>
      <c r="D18" s="97"/>
      <c r="E18" s="98">
        <v>7.3807017801483923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99" t="s">
        <v>76</v>
      </c>
      <c r="B19" s="82"/>
      <c r="C19" s="100"/>
      <c r="D19" s="8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2"/>
      <c r="B20" s="82"/>
      <c r="C20" s="100"/>
      <c r="D20" s="8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01"/>
      <c r="B21" s="3"/>
      <c r="C21" s="3"/>
      <c r="D21" s="10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4CE9-6C0C-42B6-A8A4-DBC985B00CB0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5" t="s">
        <v>104</v>
      </c>
      <c r="B1" s="65"/>
      <c r="C1" s="65"/>
      <c r="D1" s="65"/>
      <c r="E1" s="65"/>
      <c r="F1" s="66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5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4" t="s">
        <v>7</v>
      </c>
      <c r="B3" s="6">
        <v>1</v>
      </c>
      <c r="C3" s="50" t="s">
        <v>102</v>
      </c>
      <c r="D3" s="7">
        <v>34</v>
      </c>
      <c r="E3" s="7">
        <v>13.6</v>
      </c>
      <c r="F3" s="52">
        <f>D3*E3*B3</f>
        <v>462.4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6"/>
      <c r="B4" s="49"/>
      <c r="C4" s="50"/>
      <c r="D4" s="51"/>
      <c r="E4" s="56"/>
      <c r="F4" s="52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5" t="s">
        <v>8</v>
      </c>
      <c r="B5" s="46"/>
      <c r="C5" s="62" t="s">
        <v>2</v>
      </c>
      <c r="D5" s="62" t="s">
        <v>9</v>
      </c>
      <c r="E5" s="63" t="s">
        <v>10</v>
      </c>
      <c r="F5" s="62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6" t="s">
        <v>12</v>
      </c>
      <c r="B6" s="6">
        <v>1</v>
      </c>
      <c r="C6" s="60" t="s">
        <v>13</v>
      </c>
      <c r="D6" s="61">
        <v>110</v>
      </c>
      <c r="E6" s="56">
        <v>0.61</v>
      </c>
      <c r="F6" s="52">
        <f>D6*E6*B6</f>
        <v>67.099999999999994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6" t="s">
        <v>14</v>
      </c>
      <c r="B7" s="6">
        <v>1</v>
      </c>
      <c r="C7" s="50" t="s">
        <v>103</v>
      </c>
      <c r="D7" s="56">
        <v>0</v>
      </c>
      <c r="E7" s="12">
        <v>0.4</v>
      </c>
      <c r="F7" s="52">
        <f t="shared" ref="F7:F17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6" t="s">
        <v>80</v>
      </c>
      <c r="B8" s="6">
        <v>1</v>
      </c>
      <c r="C8" s="50" t="s">
        <v>103</v>
      </c>
      <c r="D8" s="56">
        <v>90</v>
      </c>
      <c r="E8" s="12">
        <v>0.44500000000000001</v>
      </c>
      <c r="F8" s="52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6" t="s">
        <v>81</v>
      </c>
      <c r="B9" s="6">
        <v>1</v>
      </c>
      <c r="C9" s="50" t="s">
        <v>103</v>
      </c>
      <c r="D9" s="56">
        <v>100</v>
      </c>
      <c r="E9" s="12">
        <v>0.41499999999999998</v>
      </c>
      <c r="F9" s="52">
        <f t="shared" si="0"/>
        <v>41.5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6" t="s">
        <v>82</v>
      </c>
      <c r="B10" s="6">
        <v>1</v>
      </c>
      <c r="C10" s="50" t="s">
        <v>103</v>
      </c>
      <c r="D10" s="56">
        <v>0</v>
      </c>
      <c r="E10" s="12">
        <v>0.23499999999999999</v>
      </c>
      <c r="F10" s="52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6" t="s">
        <v>83</v>
      </c>
      <c r="B11" s="6">
        <v>1</v>
      </c>
      <c r="C11" s="50" t="s">
        <v>103</v>
      </c>
      <c r="D11" s="56">
        <v>0</v>
      </c>
      <c r="E11" s="12">
        <v>1.28</v>
      </c>
      <c r="F11" s="52">
        <f t="shared" si="0"/>
        <v>0</v>
      </c>
      <c r="G11" s="102"/>
      <c r="H11" s="103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6" t="s">
        <v>84</v>
      </c>
      <c r="B12" s="6">
        <v>1</v>
      </c>
      <c r="C12" s="50" t="s">
        <v>15</v>
      </c>
      <c r="D12" s="50">
        <v>1</v>
      </c>
      <c r="E12" s="56">
        <v>0</v>
      </c>
      <c r="F12" s="52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6" t="s">
        <v>16</v>
      </c>
      <c r="B13" s="6">
        <v>1</v>
      </c>
      <c r="C13" s="50" t="s">
        <v>15</v>
      </c>
      <c r="D13" s="50">
        <v>1</v>
      </c>
      <c r="E13" s="56">
        <v>94.61</v>
      </c>
      <c r="F13" s="52">
        <f t="shared" si="0"/>
        <v>94.61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6" t="s">
        <v>17</v>
      </c>
      <c r="B14" s="6">
        <v>1</v>
      </c>
      <c r="C14" s="50" t="s">
        <v>15</v>
      </c>
      <c r="D14" s="50">
        <v>1</v>
      </c>
      <c r="E14" s="56">
        <v>21.419999999999998</v>
      </c>
      <c r="F14" s="52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6" t="s">
        <v>68</v>
      </c>
      <c r="B15" s="6">
        <v>1</v>
      </c>
      <c r="C15" s="50" t="s">
        <v>15</v>
      </c>
      <c r="D15" s="50">
        <v>1</v>
      </c>
      <c r="E15" s="56">
        <v>25.9</v>
      </c>
      <c r="F15" s="52">
        <f t="shared" si="0"/>
        <v>25.9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6" t="s">
        <v>85</v>
      </c>
      <c r="B16" s="6">
        <v>1</v>
      </c>
      <c r="C16" s="50" t="s">
        <v>15</v>
      </c>
      <c r="D16" s="50">
        <v>1</v>
      </c>
      <c r="E16" s="56">
        <v>0</v>
      </c>
      <c r="F16" s="52">
        <f t="shared" si="0"/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6" t="s">
        <v>85</v>
      </c>
      <c r="B17" s="6">
        <v>1</v>
      </c>
      <c r="C17" s="50" t="s">
        <v>15</v>
      </c>
      <c r="D17" s="50">
        <v>1</v>
      </c>
      <c r="E17" s="56">
        <v>0</v>
      </c>
      <c r="F17" s="52">
        <f t="shared" si="0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6" t="s">
        <v>86</v>
      </c>
      <c r="B18" s="46"/>
      <c r="C18" s="50"/>
      <c r="D18" s="50"/>
      <c r="E18" s="56"/>
      <c r="F18" s="56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87</v>
      </c>
      <c r="B19" s="6">
        <v>1</v>
      </c>
      <c r="C19" s="50" t="s">
        <v>15</v>
      </c>
      <c r="D19" s="20">
        <v>0</v>
      </c>
      <c r="E19" s="21">
        <v>8</v>
      </c>
      <c r="F19" s="52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88</v>
      </c>
      <c r="B20" s="6">
        <v>1</v>
      </c>
      <c r="C20" s="50" t="s">
        <v>15</v>
      </c>
      <c r="D20" s="23">
        <v>2</v>
      </c>
      <c r="E20" s="21">
        <v>8</v>
      </c>
      <c r="F20" s="52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89</v>
      </c>
      <c r="B21" s="6">
        <v>1</v>
      </c>
      <c r="C21" s="50" t="s">
        <v>103</v>
      </c>
      <c r="D21" s="23">
        <v>0</v>
      </c>
      <c r="E21" s="24">
        <v>0.08</v>
      </c>
      <c r="F21" s="52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90</v>
      </c>
      <c r="B22" s="6">
        <v>1</v>
      </c>
      <c r="C22" s="50" t="s">
        <v>15</v>
      </c>
      <c r="D22" s="23">
        <v>0</v>
      </c>
      <c r="E22" s="21">
        <v>8</v>
      </c>
      <c r="F22" s="52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6" t="s">
        <v>18</v>
      </c>
      <c r="B23" s="46"/>
      <c r="C23" s="46"/>
      <c r="D23" s="46"/>
      <c r="E23" s="46"/>
      <c r="F23" s="46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6" t="s">
        <v>19</v>
      </c>
      <c r="B24" s="6">
        <v>1</v>
      </c>
      <c r="C24" s="50" t="s">
        <v>20</v>
      </c>
      <c r="D24" s="12">
        <v>3.8240364372469631</v>
      </c>
      <c r="E24" s="27">
        <v>4.5</v>
      </c>
      <c r="F24" s="52">
        <f t="shared" ref="F24:F35" si="1">D24*E24*B24</f>
        <v>17.208163967611334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6" t="s">
        <v>21</v>
      </c>
      <c r="B25" s="6">
        <v>1</v>
      </c>
      <c r="C25" s="50" t="s">
        <v>15</v>
      </c>
      <c r="D25" s="50">
        <v>1</v>
      </c>
      <c r="E25" s="56">
        <v>12.19</v>
      </c>
      <c r="F25" s="52">
        <f t="shared" si="1"/>
        <v>12.19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6" t="s">
        <v>22</v>
      </c>
      <c r="B26" s="6">
        <v>1</v>
      </c>
      <c r="C26" s="50" t="s">
        <v>20</v>
      </c>
      <c r="D26" s="12">
        <v>2.0274973147153599</v>
      </c>
      <c r="E26" s="27">
        <v>4.5</v>
      </c>
      <c r="F26" s="52">
        <f t="shared" si="1"/>
        <v>9.1237379162191203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6" t="s">
        <v>23</v>
      </c>
      <c r="B27" s="6">
        <v>1</v>
      </c>
      <c r="C27" s="50" t="s">
        <v>15</v>
      </c>
      <c r="D27" s="50">
        <v>1</v>
      </c>
      <c r="E27" s="56">
        <v>7.76</v>
      </c>
      <c r="F27" s="52">
        <f t="shared" si="1"/>
        <v>7.76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6" t="s">
        <v>24</v>
      </c>
      <c r="B28" s="6">
        <v>1</v>
      </c>
      <c r="C28" s="50" t="s">
        <v>25</v>
      </c>
      <c r="D28" s="29">
        <v>0</v>
      </c>
      <c r="E28" s="56">
        <v>0</v>
      </c>
      <c r="F28" s="52">
        <f t="shared" si="1"/>
        <v>0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6" t="s">
        <v>26</v>
      </c>
      <c r="B29" s="49"/>
      <c r="C29" s="50" t="s">
        <v>25</v>
      </c>
      <c r="D29" s="59">
        <v>0</v>
      </c>
      <c r="E29" s="56">
        <v>0</v>
      </c>
      <c r="F29" s="52">
        <f>D29*E29</f>
        <v>0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6" t="s">
        <v>27</v>
      </c>
      <c r="B30" s="6">
        <v>1</v>
      </c>
      <c r="C30" s="50" t="s">
        <v>15</v>
      </c>
      <c r="D30" s="30">
        <v>1</v>
      </c>
      <c r="E30" s="21">
        <v>0</v>
      </c>
      <c r="F30" s="52">
        <f t="shared" si="1"/>
        <v>0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6" t="s">
        <v>91</v>
      </c>
      <c r="B31" s="6">
        <v>1</v>
      </c>
      <c r="C31" s="50" t="s">
        <v>15</v>
      </c>
      <c r="D31" s="30">
        <v>1</v>
      </c>
      <c r="E31" s="21">
        <v>0</v>
      </c>
      <c r="F31" s="52">
        <f t="shared" si="1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6" t="s">
        <v>28</v>
      </c>
      <c r="B32" s="6">
        <v>1</v>
      </c>
      <c r="C32" s="50" t="s">
        <v>29</v>
      </c>
      <c r="D32" s="12">
        <v>0.62242922553636837</v>
      </c>
      <c r="E32" s="33">
        <v>12.45</v>
      </c>
      <c r="F32" s="52">
        <f t="shared" si="1"/>
        <v>7.7492438579277856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6" t="s">
        <v>30</v>
      </c>
      <c r="B33" s="6">
        <v>1</v>
      </c>
      <c r="C33" s="50" t="s">
        <v>15</v>
      </c>
      <c r="D33" s="30">
        <v>1</v>
      </c>
      <c r="E33" s="21">
        <v>6.5</v>
      </c>
      <c r="F33" s="52">
        <f t="shared" si="1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6" t="s">
        <v>92</v>
      </c>
      <c r="B34" s="6">
        <v>1</v>
      </c>
      <c r="C34" s="50" t="s">
        <v>15</v>
      </c>
      <c r="D34" s="30">
        <v>1</v>
      </c>
      <c r="E34" s="21">
        <v>0</v>
      </c>
      <c r="F34" s="52">
        <f t="shared" si="1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6" t="s">
        <v>31</v>
      </c>
      <c r="B35" s="6">
        <v>1</v>
      </c>
      <c r="C35" s="50" t="s">
        <v>15</v>
      </c>
      <c r="D35" s="30">
        <v>1</v>
      </c>
      <c r="E35" s="21">
        <v>4.8</v>
      </c>
      <c r="F35" s="52">
        <f t="shared" si="1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6" t="s">
        <v>93</v>
      </c>
      <c r="B36" s="6">
        <v>1</v>
      </c>
      <c r="C36" s="50" t="s">
        <v>32</v>
      </c>
      <c r="D36" s="27">
        <v>7</v>
      </c>
      <c r="E36" s="52">
        <f>SUM(F6:F35)</f>
        <v>371.91114574175822</v>
      </c>
      <c r="F36" s="52">
        <f>((D36/100)*0.5*SUM(F6:F35)*B36)</f>
        <v>13.01689010096154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6" t="s">
        <v>33</v>
      </c>
      <c r="B37" s="6">
        <v>1</v>
      </c>
      <c r="C37" s="50" t="s">
        <v>15</v>
      </c>
      <c r="D37" s="27">
        <v>0</v>
      </c>
      <c r="E37" s="21">
        <v>0</v>
      </c>
      <c r="F37" s="52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6" t="s">
        <v>94</v>
      </c>
      <c r="B38" s="58"/>
      <c r="C38" s="50"/>
      <c r="D38" s="51" t="s">
        <v>77</v>
      </c>
      <c r="E38" s="51" t="s">
        <v>77</v>
      </c>
      <c r="F38" s="52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95</v>
      </c>
      <c r="B39" s="6">
        <v>1</v>
      </c>
      <c r="C39" s="50" t="s">
        <v>102</v>
      </c>
      <c r="D39" s="56">
        <v>34</v>
      </c>
      <c r="E39" s="21">
        <v>0</v>
      </c>
      <c r="F39" s="52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96</v>
      </c>
      <c r="B40" s="6">
        <v>1</v>
      </c>
      <c r="C40" s="50" t="s">
        <v>102</v>
      </c>
      <c r="D40" s="51">
        <v>34</v>
      </c>
      <c r="E40" s="21">
        <v>0.27</v>
      </c>
      <c r="F40" s="52">
        <f>D40*E40*B40</f>
        <v>9.18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97</v>
      </c>
      <c r="B41" s="6">
        <v>1</v>
      </c>
      <c r="C41" s="50" t="s">
        <v>102</v>
      </c>
      <c r="D41" s="51">
        <v>34</v>
      </c>
      <c r="E41" s="57">
        <v>1.9E-2</v>
      </c>
      <c r="F41" s="52">
        <f>D41*E41*B41</f>
        <v>0.64600000000000002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6"/>
      <c r="B42" s="49"/>
      <c r="C42" s="50"/>
      <c r="D42" s="51" t="s">
        <v>77</v>
      </c>
      <c r="E42" s="56" t="s">
        <v>77</v>
      </c>
      <c r="F42" s="52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6" t="s">
        <v>34</v>
      </c>
      <c r="B43" s="46"/>
      <c r="C43" s="50" t="s">
        <v>15</v>
      </c>
      <c r="D43" s="50">
        <v>1</v>
      </c>
      <c r="E43" s="21">
        <v>0</v>
      </c>
      <c r="F43" s="56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5" t="s">
        <v>35</v>
      </c>
      <c r="B44" s="46"/>
      <c r="C44" s="46"/>
      <c r="D44" s="46"/>
      <c r="E44" s="46"/>
      <c r="F44" s="47">
        <f>SUM(F6:F42)</f>
        <v>394.75403584271976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5" t="s">
        <v>36</v>
      </c>
      <c r="B45" s="45"/>
      <c r="C45" s="45"/>
      <c r="D45" s="45"/>
      <c r="E45" s="45"/>
      <c r="F45" s="48">
        <f>F3-F43-F44</f>
        <v>67.645964157280218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5" t="s">
        <v>37</v>
      </c>
      <c r="B46" s="46"/>
      <c r="C46" s="46"/>
      <c r="D46" s="46"/>
      <c r="E46" s="46"/>
      <c r="F46" s="46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6" t="s">
        <v>18</v>
      </c>
      <c r="B47" s="49"/>
      <c r="C47" s="50" t="s">
        <v>15</v>
      </c>
      <c r="D47" s="50">
        <v>1</v>
      </c>
      <c r="E47" s="51">
        <v>98.59</v>
      </c>
      <c r="F47" s="52">
        <f>D47*E47</f>
        <v>98.59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6" t="s">
        <v>38</v>
      </c>
      <c r="B48" s="49"/>
      <c r="C48" s="50" t="s">
        <v>15</v>
      </c>
      <c r="D48" s="50">
        <v>1</v>
      </c>
      <c r="E48" s="51">
        <v>0</v>
      </c>
      <c r="F48" s="52">
        <f>D48*E48</f>
        <v>0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6" t="s">
        <v>98</v>
      </c>
      <c r="B49" s="49"/>
      <c r="C49" s="50" t="s">
        <v>15</v>
      </c>
      <c r="D49" s="50">
        <v>1</v>
      </c>
      <c r="E49" s="51">
        <v>4.93</v>
      </c>
      <c r="F49" s="52">
        <f>D49*E49</f>
        <v>4.93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5" t="s">
        <v>39</v>
      </c>
      <c r="B50" s="46"/>
      <c r="C50" s="46"/>
      <c r="D50" s="46"/>
      <c r="E50" s="46"/>
      <c r="F50" s="47">
        <f>SUM(F47:F49)</f>
        <v>103.52000000000001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5" t="s">
        <v>40</v>
      </c>
      <c r="B51" s="45"/>
      <c r="C51" s="45"/>
      <c r="D51" s="45"/>
      <c r="E51" s="45"/>
      <c r="F51" s="48">
        <f>F44+F50</f>
        <v>498.27403584271974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3" t="s">
        <v>41</v>
      </c>
      <c r="B52" s="53"/>
      <c r="C52" s="53"/>
      <c r="D52" s="53"/>
      <c r="E52" s="53"/>
      <c r="F52" s="54">
        <f>F3-F43-F51</f>
        <v>-35.874035842719763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5"/>
      <c r="B53" s="55"/>
      <c r="C53" s="55"/>
      <c r="D53" s="55"/>
      <c r="E53" s="55"/>
      <c r="F53" s="55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6" t="s">
        <v>99</v>
      </c>
      <c r="B54" s="46"/>
      <c r="C54" s="50"/>
      <c r="D54" s="50"/>
      <c r="E54" s="51"/>
      <c r="F54" s="56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6" t="s">
        <v>100</v>
      </c>
      <c r="B55" s="46"/>
      <c r="C55" s="50"/>
      <c r="D55" s="50"/>
      <c r="E55" s="51"/>
      <c r="F55" s="56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6" t="s">
        <v>101</v>
      </c>
      <c r="B56" s="45"/>
      <c r="C56" s="45"/>
      <c r="D56" s="45"/>
      <c r="E56" s="45"/>
      <c r="F56" s="48"/>
      <c r="G56" s="13"/>
      <c r="H56" s="11"/>
      <c r="I56" s="11"/>
      <c r="J56" s="11"/>
      <c r="K56" s="17"/>
      <c r="L56" s="17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6" t="str">
        <f>IF([1]A2_Budget_Look_Up!B7=1,[1]Program_Variables!B69," ")</f>
        <v xml:space="preserve"> </v>
      </c>
      <c r="B57" s="45"/>
      <c r="C57" s="45"/>
      <c r="D57" s="45"/>
      <c r="E57" s="45"/>
      <c r="F57" s="48"/>
      <c r="G57" s="9"/>
      <c r="H57" s="11"/>
      <c r="I57" s="11"/>
      <c r="J57" s="11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2021-11-22T03:41:38Z</dcterms:created>
  <dcterms:modified xsi:type="dcterms:W3CDTF">2022-11-16T19:42:03Z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2022-11-16T19:42:02Z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9bd20753-7d27-41cd-9218-63a0a31ee70f</vt:lpwstr>
  </property>
  <property fmtid="{D5CDD505-2E9C-101B-9397-08002B2CF9AE}" pid="8" name="MSIP_Label_0570d0e1-5e3d-4557-a9f8-84d8494b9cc8_ContentBits">
    <vt:lpwstr>0</vt:lpwstr>
  </property>
</Properties>
</file>