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5016712135-my.sharepoint.com/personal/bjwatkins_uada_edu/Documents/Desktop/2024 Published Budgets/"/>
    </mc:Choice>
  </mc:AlternateContent>
  <xr:revisionPtr revIDLastSave="104" documentId="8_{0E21B734-A598-4B6A-A3DE-C202B8C8E687}" xr6:coauthVersionLast="47" xr6:coauthVersionMax="47" xr10:uidLastSave="{93C7610B-D55E-42AF-9467-D12AFABAAB50}"/>
  <bookViews>
    <workbookView xWindow="48705" yWindow="4050" windowWidth="15825" windowHeight="10515" xr2:uid="{D29855A1-290D-4B7F-A9E5-99329D8F031A}"/>
  </bookViews>
  <sheets>
    <sheet name="Budget" sheetId="1" r:id="rId1"/>
  </sheets>
  <definedNames>
    <definedName name="Production">#REF!</definedName>
    <definedName name="row">#REF!</definedName>
    <definedName name="same">#REF!</definedName>
    <definedName name="Technology">#REF!</definedName>
    <definedName name="Tillag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8" i="1" l="1"/>
  <c r="C54" i="1"/>
  <c r="D53" i="1"/>
  <c r="D52" i="1"/>
  <c r="D50" i="1"/>
  <c r="D48" i="1"/>
  <c r="D47" i="1"/>
  <c r="D59" i="1"/>
  <c r="E59" i="1" s="1"/>
  <c r="G59" i="1" s="1"/>
  <c r="E60" i="1"/>
  <c r="D40" i="1"/>
  <c r="D39" i="1"/>
  <c r="E37" i="1"/>
  <c r="G37" i="1" s="1"/>
  <c r="H37" i="1" s="1"/>
  <c r="E35" i="1"/>
  <c r="G35" i="1" s="1"/>
  <c r="H35" i="1" s="1"/>
  <c r="E34" i="1"/>
  <c r="E33" i="1"/>
  <c r="G68" i="1" l="1"/>
  <c r="H68" i="1" s="1"/>
  <c r="G60" i="1"/>
  <c r="H60" i="1" s="1"/>
  <c r="H59" i="1"/>
  <c r="G34" i="1"/>
  <c r="H34" i="1" s="1"/>
  <c r="G33" i="1"/>
  <c r="H33" i="1" s="1"/>
  <c r="E40" i="1" l="1"/>
  <c r="E29" i="1"/>
  <c r="G40" i="1" l="1"/>
  <c r="H40" i="1" s="1"/>
  <c r="G29" i="1"/>
  <c r="H29" i="1" s="1"/>
  <c r="E31" i="1" l="1"/>
  <c r="G31" i="1" s="1"/>
  <c r="E27" i="1"/>
  <c r="H31" i="1" l="1"/>
  <c r="G27" i="1"/>
  <c r="H27" i="1" s="1"/>
  <c r="E45" i="1" l="1"/>
  <c r="G45" i="1" s="1"/>
  <c r="H45" i="1" l="1"/>
  <c r="E50" i="1" l="1"/>
  <c r="G50" i="1" l="1"/>
  <c r="H50" i="1" s="1"/>
  <c r="E17" i="1" l="1"/>
  <c r="G17" i="1" s="1"/>
  <c r="E14" i="1"/>
  <c r="E16" i="1"/>
  <c r="G16" i="1" s="1"/>
  <c r="E18" i="1"/>
  <c r="H17" i="1" l="1"/>
  <c r="G14" i="1"/>
  <c r="H14" i="1" s="1"/>
  <c r="G18" i="1"/>
  <c r="H18" i="1" s="1"/>
  <c r="H16" i="1"/>
  <c r="E69" i="1" l="1"/>
  <c r="G69" i="1" s="1"/>
  <c r="E67" i="1"/>
  <c r="E66" i="1"/>
  <c r="G66" i="1" s="1"/>
  <c r="H66" i="1" s="1"/>
  <c r="E61" i="1"/>
  <c r="G61" i="1" s="1"/>
  <c r="H61" i="1" s="1"/>
  <c r="E58" i="1"/>
  <c r="E57" i="1"/>
  <c r="G57" i="1" s="1"/>
  <c r="E56" i="1"/>
  <c r="G56" i="1" s="1"/>
  <c r="E54" i="1"/>
  <c r="G54" i="1" s="1"/>
  <c r="H54" i="1" s="1"/>
  <c r="E53" i="1"/>
  <c r="G53" i="1" s="1"/>
  <c r="H53" i="1" s="1"/>
  <c r="E52" i="1"/>
  <c r="G52" i="1" s="1"/>
  <c r="E48" i="1"/>
  <c r="G48" i="1" s="1"/>
  <c r="H48" i="1" s="1"/>
  <c r="E47" i="1"/>
  <c r="G47" i="1" s="1"/>
  <c r="E43" i="1"/>
  <c r="G43" i="1" s="1"/>
  <c r="H43" i="1" s="1"/>
  <c r="E41" i="1"/>
  <c r="E39" i="1"/>
  <c r="E28" i="1"/>
  <c r="E26" i="1"/>
  <c r="E25" i="1"/>
  <c r="G25" i="1" s="1"/>
  <c r="E24" i="1"/>
  <c r="G24" i="1" s="1"/>
  <c r="H24" i="1" s="1"/>
  <c r="E22" i="1"/>
  <c r="G22" i="1" s="1"/>
  <c r="H22" i="1" s="1"/>
  <c r="E21" i="1"/>
  <c r="E20" i="1"/>
  <c r="E7" i="1"/>
  <c r="G20" i="1" l="1"/>
  <c r="H20" i="1" s="1"/>
  <c r="E62" i="1"/>
  <c r="E8" i="1"/>
  <c r="G7" i="1"/>
  <c r="G8" i="1" s="1"/>
  <c r="E12" i="1" s="1"/>
  <c r="H12" i="1" s="1"/>
  <c r="H47" i="1"/>
  <c r="H52" i="1"/>
  <c r="H57" i="1"/>
  <c r="G21" i="1"/>
  <c r="H21" i="1" s="1"/>
  <c r="H25" i="1"/>
  <c r="G28" i="1"/>
  <c r="H28" i="1" s="1"/>
  <c r="G41" i="1"/>
  <c r="H41" i="1" s="1"/>
  <c r="H56" i="1"/>
  <c r="G58" i="1"/>
  <c r="H58" i="1" s="1"/>
  <c r="H69" i="1"/>
  <c r="E70" i="1"/>
  <c r="G26" i="1"/>
  <c r="H26" i="1" s="1"/>
  <c r="G39" i="1"/>
  <c r="H39" i="1" s="1"/>
  <c r="G67" i="1"/>
  <c r="H67" i="1" s="1"/>
  <c r="H7" i="1" l="1"/>
  <c r="G70" i="1"/>
  <c r="H70" i="1" s="1"/>
  <c r="H8" i="1"/>
  <c r="E71" i="1" l="1"/>
  <c r="G62" i="1"/>
  <c r="E63" i="1" l="1"/>
  <c r="H62" i="1"/>
  <c r="G63" i="1"/>
  <c r="G71" i="1"/>
  <c r="G72" i="1" s="1"/>
  <c r="E72" i="1"/>
  <c r="H71" i="1" l="1"/>
  <c r="H63" i="1"/>
  <c r="H7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bjwatkins</author>
  </authors>
  <commentList>
    <comment ref="A12" authorId="0" shapeId="0" xr:uid="{50F712CD-B5D1-4231-8C09-A6E7F453A415}">
      <text>
        <r>
          <rPr>
            <sz val="9"/>
            <color indexed="81"/>
            <rFont val="Tahoma"/>
            <family val="2"/>
          </rPr>
          <t xml:space="preserve">Rent is the % share of income a landlord will receive from tenant based upon price x yield.
</t>
        </r>
      </text>
    </comment>
  </commentList>
</comments>
</file>

<file path=xl/sharedStrings.xml><?xml version="1.0" encoding="utf-8"?>
<sst xmlns="http://schemas.openxmlformats.org/spreadsheetml/2006/main" count="124" uniqueCount="86">
  <si>
    <t>Landlord</t>
  </si>
  <si>
    <t>Tenant</t>
  </si>
  <si>
    <t>ITEM</t>
  </si>
  <si>
    <t>UNIT</t>
  </si>
  <si>
    <t>PRICE</t>
  </si>
  <si>
    <t>QUANTITY</t>
  </si>
  <si>
    <t>Total Amount</t>
  </si>
  <si>
    <t>Share %</t>
  </si>
  <si>
    <t>Share</t>
  </si>
  <si>
    <t>INCOME</t>
  </si>
  <si>
    <t>TOTAL INCOME</t>
  </si>
  <si>
    <t xml:space="preserve">                                                                       </t>
  </si>
  <si>
    <t>DIRECT EXPENSES</t>
  </si>
  <si>
    <t>appl</t>
  </si>
  <si>
    <t xml:space="preserve">  FERTILIZERS</t>
  </si>
  <si>
    <t>pt</t>
  </si>
  <si>
    <t xml:space="preserve">  FUNGICIDES</t>
  </si>
  <si>
    <t>oz</t>
  </si>
  <si>
    <t xml:space="preserve">  HERBICIDES</t>
  </si>
  <si>
    <t xml:space="preserve">  INSECTICIDES</t>
  </si>
  <si>
    <t xml:space="preserve">  SEED/PLANTS</t>
  </si>
  <si>
    <t>acre</t>
  </si>
  <si>
    <t xml:space="preserve">  OPERATOR LABOR      </t>
  </si>
  <si>
    <t>Tractors</t>
  </si>
  <si>
    <t>hour</t>
  </si>
  <si>
    <t>Harvesters</t>
  </si>
  <si>
    <t>Special Labor</t>
  </si>
  <si>
    <t xml:space="preserve">  DIESEL FUEL</t>
  </si>
  <si>
    <t>gal</t>
  </si>
  <si>
    <t xml:space="preserve">  REPAIR &amp; MAINTENANCE</t>
  </si>
  <si>
    <t>INTEREST ON OP. CAP.</t>
  </si>
  <si>
    <t>TOTAL DIRECT EXPENSES</t>
  </si>
  <si>
    <t>RETURNS ABOVE DIRECT EXPENSES</t>
  </si>
  <si>
    <t>FIXED EXPENSES</t>
  </si>
  <si>
    <t>TOTAL FIXED EXPENSES</t>
  </si>
  <si>
    <t>TOTAL SPECIFIED EXPENSES</t>
  </si>
  <si>
    <t>RETURNS ABOVE TOTAL SPECIFIED EXPENSES</t>
  </si>
  <si>
    <t>lbs</t>
  </si>
  <si>
    <t xml:space="preserve">  CUSTOM SPRAY AND FERTILIZER</t>
  </si>
  <si>
    <r>
      <t>Potash (0-0-60)</t>
    </r>
    <r>
      <rPr>
        <vertAlign val="superscript"/>
        <sz val="11"/>
        <color rgb="FF990000"/>
        <rFont val="Calibri"/>
        <family val="2"/>
        <scheme val="minor"/>
      </rPr>
      <t>2</t>
    </r>
  </si>
  <si>
    <t xml:space="preserve">  CROP CONSULTANT/SCOUTING FEE</t>
  </si>
  <si>
    <t>Tractors/Implements</t>
  </si>
  <si>
    <t xml:space="preserve">  CROP INSURANCE</t>
  </si>
  <si>
    <t xml:space="preserve">  LAND EXPENSE</t>
  </si>
  <si>
    <t xml:space="preserve">  IRRIGATE LABOR</t>
  </si>
  <si>
    <t>Tractors/Implements**</t>
  </si>
  <si>
    <t>__________________________________________________________________________________________________</t>
  </si>
  <si>
    <r>
      <t>Phosphate (0-46-0)</t>
    </r>
    <r>
      <rPr>
        <vertAlign val="superscript"/>
        <sz val="11"/>
        <color rgb="FF990000"/>
        <rFont val="Calibri"/>
        <family val="2"/>
        <scheme val="minor"/>
      </rPr>
      <t>2</t>
    </r>
  </si>
  <si>
    <t>Polypipe</t>
  </si>
  <si>
    <t>Ac-In</t>
  </si>
  <si>
    <t>Furrow Irr.</t>
  </si>
  <si>
    <t xml:space="preserve">              Estimated Costs and Returns per Acre</t>
  </si>
  <si>
    <r>
      <t>Urea (46-0-0)</t>
    </r>
    <r>
      <rPr>
        <vertAlign val="superscript"/>
        <sz val="11"/>
        <color rgb="FF990000"/>
        <rFont val="Calibri"/>
        <family val="2"/>
        <scheme val="minor"/>
      </rPr>
      <t>2,4,7</t>
    </r>
  </si>
  <si>
    <r>
      <t>Ground App</t>
    </r>
    <r>
      <rPr>
        <vertAlign val="superscript"/>
        <sz val="11"/>
        <color rgb="FF990000"/>
        <rFont val="Calibri"/>
        <family val="2"/>
        <scheme val="minor"/>
      </rPr>
      <t>1,2,3,4,5,6,7</t>
    </r>
  </si>
  <si>
    <t>Aerial App Fert</t>
  </si>
  <si>
    <t xml:space="preserve">         Peanut</t>
  </si>
  <si>
    <t>Peanuts</t>
  </si>
  <si>
    <t>ton</t>
  </si>
  <si>
    <r>
      <t>ProwlH2O</t>
    </r>
    <r>
      <rPr>
        <vertAlign val="superscript"/>
        <sz val="11"/>
        <color rgb="FF990000"/>
        <rFont val="Calibri"/>
        <family val="2"/>
        <scheme val="minor"/>
      </rPr>
      <t>1</t>
    </r>
  </si>
  <si>
    <r>
      <t>Valor EZ</t>
    </r>
    <r>
      <rPr>
        <vertAlign val="superscript"/>
        <sz val="11"/>
        <color rgb="FF990000"/>
        <rFont val="Calibri"/>
        <family val="2"/>
        <scheme val="minor"/>
      </rPr>
      <t>1</t>
    </r>
  </si>
  <si>
    <r>
      <t>Select Max</t>
    </r>
    <r>
      <rPr>
        <vertAlign val="superscript"/>
        <sz val="11"/>
        <color rgb="FF990000"/>
        <rFont val="Calibri"/>
        <family val="2"/>
        <scheme val="minor"/>
      </rPr>
      <t>3</t>
    </r>
  </si>
  <si>
    <r>
      <t>Zidua SC</t>
    </r>
    <r>
      <rPr>
        <vertAlign val="superscript"/>
        <sz val="11"/>
        <color rgb="FF990000"/>
        <rFont val="Calibri"/>
        <family val="2"/>
        <scheme val="minor"/>
      </rPr>
      <t>6</t>
    </r>
  </si>
  <si>
    <r>
      <t>Ultra Blazer</t>
    </r>
    <r>
      <rPr>
        <vertAlign val="superscript"/>
        <sz val="11"/>
        <color rgb="FF990000"/>
        <rFont val="Calibri"/>
        <family val="2"/>
        <scheme val="minor"/>
      </rPr>
      <t>6</t>
    </r>
  </si>
  <si>
    <r>
      <t>2,4-DB</t>
    </r>
    <r>
      <rPr>
        <vertAlign val="superscript"/>
        <sz val="11"/>
        <color rgb="FF990000"/>
        <rFont val="Calibri"/>
        <family val="2"/>
        <scheme val="minor"/>
      </rPr>
      <t>6</t>
    </r>
  </si>
  <si>
    <t xml:space="preserve">pt </t>
  </si>
  <si>
    <t xml:space="preserve">  CUSTOM HARVEST</t>
  </si>
  <si>
    <t>Cleaning</t>
  </si>
  <si>
    <t>tons</t>
  </si>
  <si>
    <t>Drying</t>
  </si>
  <si>
    <t>Peanut Consultant</t>
  </si>
  <si>
    <t>Peanut Crop Insurance</t>
  </si>
  <si>
    <t>**Implements assumed in use for this budget are as follows: 1 x subsoiler; 1 x disk; 1 x field cultivator; 1 x bedder/hipper; 1 x row crop cultivator; 1 x do-all; 1 x planter; 1 x polypipe; roll out, punch, take up; 1 x peanut digger/inverter;  1 x peanut conditioner</t>
  </si>
  <si>
    <t xml:space="preserve">               Furrow Irrigated, 12 ac-in., Arkansas, 2025</t>
  </si>
  <si>
    <r>
      <t>Muscle ADV</t>
    </r>
    <r>
      <rPr>
        <vertAlign val="superscript"/>
        <sz val="11"/>
        <color rgb="FF990000"/>
        <rFont val="Calibri"/>
        <family val="2"/>
        <scheme val="minor"/>
      </rPr>
      <t>5</t>
    </r>
  </si>
  <si>
    <r>
      <t>Convoy</t>
    </r>
    <r>
      <rPr>
        <vertAlign val="superscript"/>
        <sz val="11"/>
        <color rgb="FF990000"/>
        <rFont val="Calibri"/>
        <family val="2"/>
        <scheme val="minor"/>
      </rPr>
      <t>5</t>
    </r>
  </si>
  <si>
    <t xml:space="preserve">  INNOCULANT</t>
  </si>
  <si>
    <t>Crop Share Rent</t>
  </si>
  <si>
    <t>Aerial App Chem</t>
  </si>
  <si>
    <r>
      <t>Peanut Seed</t>
    </r>
    <r>
      <rPr>
        <vertAlign val="superscript"/>
        <sz val="11"/>
        <color rgb="FF990000"/>
        <rFont val="Calibri"/>
        <family val="2"/>
        <scheme val="minor"/>
      </rPr>
      <t>8</t>
    </r>
  </si>
  <si>
    <r>
      <t>Admire Pro</t>
    </r>
    <r>
      <rPr>
        <vertAlign val="superscript"/>
        <sz val="11"/>
        <color rgb="FF990000"/>
        <rFont val="Calibri"/>
        <family val="2"/>
        <scheme val="minor"/>
      </rPr>
      <t>8</t>
    </r>
  </si>
  <si>
    <r>
      <t>Optimize LIFT</t>
    </r>
    <r>
      <rPr>
        <vertAlign val="superscript"/>
        <sz val="11"/>
        <color rgb="FF990000"/>
        <rFont val="Calibri"/>
        <family val="2"/>
        <scheme val="minor"/>
      </rPr>
      <t>8</t>
    </r>
  </si>
  <si>
    <t>Check Off, Boards - State</t>
  </si>
  <si>
    <t>NPB Check Off</t>
  </si>
  <si>
    <t>dollars</t>
  </si>
  <si>
    <t>Farm Overhead</t>
  </si>
  <si>
    <t>Note: Cost of production estimates are based on input prices gathered in fall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</si>
</sst>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.0%"/>
    <numFmt numFmtId="165" formatCode="_(&quot;$&quot;* #,##0.000_);_(&quot;$&quot;* \(#,##0.000\);_(&quot;$&quot;* &quot;-&quot;??_);_(@_)"/>
    <numFmt numFmtId="166" formatCode="0.0000"/>
    <numFmt numFmtId="167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990000"/>
      <name val="Calibri"/>
      <family val="2"/>
      <scheme val="minor"/>
    </font>
    <font>
      <vertAlign val="superscript"/>
      <sz val="11"/>
      <color rgb="FF9900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8" fillId="0" borderId="0"/>
    <xf numFmtId="0" fontId="10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2" fillId="0" borderId="0" xfId="0" applyFont="1" applyAlignment="1">
      <alignment horizontal="center"/>
    </xf>
    <xf numFmtId="0" fontId="2" fillId="0" borderId="1" xfId="0" applyFont="1" applyBorder="1"/>
    <xf numFmtId="44" fontId="2" fillId="0" borderId="1" xfId="1" applyFont="1" applyBorder="1"/>
    <xf numFmtId="0" fontId="2" fillId="0" borderId="1" xfId="0" applyFont="1" applyBorder="1" applyAlignment="1">
      <alignment horizontal="center"/>
    </xf>
    <xf numFmtId="0" fontId="2" fillId="0" borderId="0" xfId="0" applyFont="1"/>
    <xf numFmtId="44" fontId="0" fillId="0" borderId="0" xfId="1" applyFont="1"/>
    <xf numFmtId="0" fontId="3" fillId="0" borderId="1" xfId="0" applyFont="1" applyBorder="1"/>
    <xf numFmtId="44" fontId="3" fillId="0" borderId="1" xfId="1" applyFont="1" applyBorder="1"/>
    <xf numFmtId="164" fontId="3" fillId="0" borderId="1" xfId="0" applyNumberFormat="1" applyFont="1" applyBorder="1"/>
    <xf numFmtId="44" fontId="0" fillId="0" borderId="0" xfId="0" applyNumberFormat="1"/>
    <xf numFmtId="0" fontId="4" fillId="0" borderId="0" xfId="0" applyFont="1"/>
    <xf numFmtId="0" fontId="3" fillId="0" borderId="0" xfId="0" applyFont="1"/>
    <xf numFmtId="44" fontId="3" fillId="0" borderId="0" xfId="1" applyFont="1"/>
    <xf numFmtId="164" fontId="3" fillId="0" borderId="0" xfId="0" applyNumberFormat="1" applyFont="1"/>
    <xf numFmtId="0" fontId="5" fillId="0" borderId="0" xfId="0" applyFont="1"/>
    <xf numFmtId="0" fontId="7" fillId="2" borderId="0" xfId="0" applyFont="1" applyFill="1" applyAlignment="1">
      <alignment horizontal="center"/>
    </xf>
    <xf numFmtId="44" fontId="0" fillId="0" borderId="0" xfId="1" applyFont="1" applyBorder="1"/>
    <xf numFmtId="165" fontId="3" fillId="0" borderId="0" xfId="1" applyNumberFormat="1" applyFont="1"/>
    <xf numFmtId="166" fontId="3" fillId="0" borderId="0" xfId="0" applyNumberFormat="1" applyFont="1"/>
    <xf numFmtId="167" fontId="3" fillId="0" borderId="0" xfId="0" applyNumberFormat="1" applyFont="1"/>
    <xf numFmtId="44" fontId="4" fillId="0" borderId="0" xfId="1" applyFont="1"/>
    <xf numFmtId="44" fontId="2" fillId="0" borderId="0" xfId="1" applyFont="1"/>
    <xf numFmtId="44" fontId="2" fillId="0" borderId="0" xfId="0" applyNumberFormat="1" applyFont="1"/>
    <xf numFmtId="44" fontId="5" fillId="0" borderId="0" xfId="0" applyNumberFormat="1" applyFont="1"/>
    <xf numFmtId="1" fontId="3" fillId="0" borderId="0" xfId="0" applyNumberFormat="1" applyFont="1"/>
    <xf numFmtId="0" fontId="0" fillId="0" borderId="0" xfId="0" applyAlignment="1">
      <alignment wrapText="1"/>
    </xf>
    <xf numFmtId="0" fontId="7" fillId="2" borderId="2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Currency" xfId="1" builtinId="4"/>
    <cellStyle name="Hyperlink 2" xfId="3" xr:uid="{FE333539-0EDB-4018-9D9D-02CDC804A42E}"/>
    <cellStyle name="Normal" xfId="0" builtinId="0"/>
    <cellStyle name="Normal 2" xfId="2" xr:uid="{7F815CE7-D695-4C0A-8D2B-F4CD3FE460F1}"/>
  </cellStyles>
  <dxfs count="0"/>
  <tableStyles count="0" defaultTableStyle="TableStyleMedium2" defaultPivotStyle="PivotStyleLight16"/>
  <colors>
    <mruColors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82315</xdr:colOff>
      <xdr:row>0</xdr:row>
      <xdr:rowOff>47625</xdr:rowOff>
    </xdr:from>
    <xdr:to>
      <xdr:col>7</xdr:col>
      <xdr:colOff>684386</xdr:colOff>
      <xdr:row>2</xdr:row>
      <xdr:rowOff>209550</xdr:rowOff>
    </xdr:to>
    <xdr:pic>
      <xdr:nvPicPr>
        <xdr:cNvPr id="5" name="Picture 4" descr="University of Arkansas System Division of Agriculture Research and Extension Logo">
          <a:extLst>
            <a:ext uri="{FF2B5EF4-FFF2-40B4-BE49-F238E27FC236}">
              <a16:creationId xmlns:a16="http://schemas.microsoft.com/office/drawing/2014/main" id="{83E90C1F-02E1-4699-8EC1-7B69C1937D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6765" y="47625"/>
          <a:ext cx="1211671" cy="6381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503A5-EB3B-488D-892A-771E1F7D2B1B}">
  <dimension ref="A1:J78"/>
  <sheetViews>
    <sheetView tabSelected="1" workbookViewId="0">
      <selection sqref="A1:H1"/>
    </sheetView>
  </sheetViews>
  <sheetFormatPr defaultRowHeight="14.25" x14ac:dyDescent="0.45"/>
  <cols>
    <col min="1" max="1" width="23.73046875" customWidth="1"/>
    <col min="3" max="3" width="9" style="8" bestFit="1" customWidth="1"/>
    <col min="4" max="4" width="10.265625" bestFit="1" customWidth="1"/>
    <col min="5" max="5" width="14.59765625" style="8" bestFit="1" customWidth="1"/>
    <col min="6" max="6" width="10.1328125" customWidth="1"/>
    <col min="7" max="7" width="9.1328125" customWidth="1"/>
    <col min="8" max="8" width="11.86328125" customWidth="1"/>
    <col min="9" max="9" width="1.265625" customWidth="1"/>
  </cols>
  <sheetData>
    <row r="1" spans="1:10" ht="18" x14ac:dyDescent="0.55000000000000004">
      <c r="A1" s="29" t="s">
        <v>51</v>
      </c>
      <c r="B1" s="29"/>
      <c r="C1" s="29"/>
      <c r="D1" s="29"/>
      <c r="E1" s="29"/>
      <c r="F1" s="29"/>
      <c r="G1" s="29"/>
      <c r="H1" s="29"/>
      <c r="I1" s="18"/>
    </row>
    <row r="2" spans="1:10" ht="18" x14ac:dyDescent="0.55000000000000004">
      <c r="A2" s="30" t="s">
        <v>55</v>
      </c>
      <c r="B2" s="30"/>
      <c r="C2" s="30"/>
      <c r="D2" s="30"/>
      <c r="E2" s="30"/>
      <c r="F2" s="30"/>
      <c r="G2" s="30"/>
      <c r="H2" s="30"/>
      <c r="I2" s="18"/>
    </row>
    <row r="3" spans="1:10" ht="18.399999999999999" thickBot="1" x14ac:dyDescent="0.6">
      <c r="A3" s="31" t="s">
        <v>72</v>
      </c>
      <c r="B3" s="31"/>
      <c r="C3" s="31"/>
      <c r="D3" s="31"/>
      <c r="E3" s="31"/>
      <c r="F3" s="31"/>
      <c r="G3" s="31"/>
      <c r="H3" s="31"/>
      <c r="I3" s="18"/>
    </row>
    <row r="4" spans="1:10" ht="14.65" thickTop="1" x14ac:dyDescent="0.45">
      <c r="A4" s="1"/>
      <c r="B4" s="1"/>
      <c r="C4" s="2"/>
      <c r="D4" s="1"/>
      <c r="E4" s="2"/>
      <c r="F4" s="32" t="s">
        <v>0</v>
      </c>
      <c r="G4" s="32"/>
      <c r="H4" s="3" t="s">
        <v>1</v>
      </c>
      <c r="I4" s="3"/>
    </row>
    <row r="5" spans="1:10" x14ac:dyDescent="0.4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6" t="s">
        <v>7</v>
      </c>
      <c r="G5" s="6" t="s">
        <v>8</v>
      </c>
      <c r="H5" s="6" t="s">
        <v>8</v>
      </c>
      <c r="I5" s="3"/>
    </row>
    <row r="6" spans="1:10" x14ac:dyDescent="0.45">
      <c r="A6" s="7" t="s">
        <v>9</v>
      </c>
    </row>
    <row r="7" spans="1:10" x14ac:dyDescent="0.45">
      <c r="A7" s="9" t="s">
        <v>56</v>
      </c>
      <c r="B7" s="9" t="s">
        <v>57</v>
      </c>
      <c r="C7" s="10">
        <v>500</v>
      </c>
      <c r="D7" s="9">
        <v>2.6</v>
      </c>
      <c r="E7" s="2">
        <f>ROUND(C7*D7,2)</f>
        <v>1300</v>
      </c>
      <c r="F7" s="11">
        <v>0.2</v>
      </c>
      <c r="G7" s="2">
        <f>ROUND(E7*F7,2)</f>
        <v>260</v>
      </c>
      <c r="H7" s="2">
        <f>ROUND(E7-G7,2)</f>
        <v>1040</v>
      </c>
      <c r="I7" s="19"/>
    </row>
    <row r="8" spans="1:10" x14ac:dyDescent="0.45">
      <c r="A8" s="7" t="s">
        <v>10</v>
      </c>
      <c r="E8" s="8">
        <f>SUM(E7:E7)</f>
        <v>1300</v>
      </c>
      <c r="G8" s="12">
        <f>SUM(G7:G7)</f>
        <v>260</v>
      </c>
      <c r="H8" s="12">
        <f>ROUND(E8-G8,2)</f>
        <v>1040</v>
      </c>
      <c r="I8" s="12"/>
    </row>
    <row r="9" spans="1:10" ht="7.5" customHeight="1" x14ac:dyDescent="0.45">
      <c r="A9" t="s">
        <v>11</v>
      </c>
    </row>
    <row r="10" spans="1:10" x14ac:dyDescent="0.45">
      <c r="A10" s="7" t="s">
        <v>12</v>
      </c>
    </row>
    <row r="11" spans="1:10" x14ac:dyDescent="0.45">
      <c r="A11" s="13" t="s">
        <v>43</v>
      </c>
    </row>
    <row r="12" spans="1:10" x14ac:dyDescent="0.45">
      <c r="A12" s="14" t="s">
        <v>76</v>
      </c>
      <c r="B12" s="14" t="s">
        <v>21</v>
      </c>
      <c r="C12" s="15"/>
      <c r="D12" s="14"/>
      <c r="E12" s="8">
        <f>G8</f>
        <v>260</v>
      </c>
      <c r="F12" s="16"/>
      <c r="G12" s="8"/>
      <c r="H12" s="8">
        <f>E12</f>
        <v>260</v>
      </c>
    </row>
    <row r="13" spans="1:10" x14ac:dyDescent="0.45">
      <c r="A13" s="13" t="s">
        <v>20</v>
      </c>
    </row>
    <row r="14" spans="1:10" ht="15.75" x14ac:dyDescent="0.45">
      <c r="A14" s="14" t="s">
        <v>78</v>
      </c>
      <c r="B14" s="14" t="s">
        <v>37</v>
      </c>
      <c r="C14" s="15">
        <v>0.87</v>
      </c>
      <c r="D14" s="14">
        <v>115</v>
      </c>
      <c r="E14" s="8">
        <f>ROUND(C14*D14,2)</f>
        <v>100.05</v>
      </c>
      <c r="F14" s="16">
        <v>0</v>
      </c>
      <c r="G14" s="8">
        <f>ROUND(E14*F14,2)</f>
        <v>0</v>
      </c>
      <c r="H14" s="8">
        <f>ROUND(E14-G14,2)</f>
        <v>100.05</v>
      </c>
      <c r="I14" s="8"/>
    </row>
    <row r="15" spans="1:10" x14ac:dyDescent="0.45">
      <c r="A15" s="13" t="s">
        <v>38</v>
      </c>
    </row>
    <row r="16" spans="1:10" ht="15.75" x14ac:dyDescent="0.45">
      <c r="A16" s="14" t="s">
        <v>53</v>
      </c>
      <c r="B16" s="14" t="s">
        <v>13</v>
      </c>
      <c r="C16" s="15">
        <v>8.5</v>
      </c>
      <c r="D16" s="14">
        <v>7</v>
      </c>
      <c r="E16" s="8">
        <f>ROUND(C16*D16,2)</f>
        <v>59.5</v>
      </c>
      <c r="F16" s="16">
        <v>0</v>
      </c>
      <c r="G16" s="8">
        <f>ROUND(E16*F16,2)</f>
        <v>0</v>
      </c>
      <c r="H16" s="8">
        <f>ROUND(E16-G16,2)</f>
        <v>59.5</v>
      </c>
      <c r="I16" s="8"/>
      <c r="J16" s="17"/>
    </row>
    <row r="17" spans="1:10" ht="15.75" x14ac:dyDescent="0.45">
      <c r="A17" s="14" t="s">
        <v>77</v>
      </c>
      <c r="B17" s="14" t="s">
        <v>13</v>
      </c>
      <c r="C17" s="15">
        <v>10</v>
      </c>
      <c r="D17" s="14">
        <v>0</v>
      </c>
      <c r="E17" s="8">
        <f>ROUND(C17*D17,2)</f>
        <v>0</v>
      </c>
      <c r="F17" s="16">
        <v>0</v>
      </c>
      <c r="G17" s="8">
        <f>ROUND(E17*F17,2)</f>
        <v>0</v>
      </c>
      <c r="H17" s="8">
        <f>ROUND(E17-G17,2)</f>
        <v>0</v>
      </c>
      <c r="I17" s="8"/>
      <c r="J17" s="17"/>
    </row>
    <row r="18" spans="1:10" x14ac:dyDescent="0.45">
      <c r="A18" s="14" t="s">
        <v>54</v>
      </c>
      <c r="B18" s="14" t="s">
        <v>37</v>
      </c>
      <c r="C18" s="20">
        <v>0.1</v>
      </c>
      <c r="D18" s="14">
        <v>0</v>
      </c>
      <c r="E18" s="8">
        <f>ROUND(C18*D18,2)</f>
        <v>0</v>
      </c>
      <c r="F18" s="16">
        <v>0</v>
      </c>
      <c r="G18" s="8">
        <f>ROUND(E18*F18,2)</f>
        <v>0</v>
      </c>
      <c r="H18" s="8">
        <f>ROUND(E18-G18,2)</f>
        <v>0</v>
      </c>
      <c r="I18" s="8"/>
      <c r="J18" s="26"/>
    </row>
    <row r="19" spans="1:10" x14ac:dyDescent="0.45">
      <c r="A19" s="13" t="s">
        <v>14</v>
      </c>
    </row>
    <row r="20" spans="1:10" ht="15.75" x14ac:dyDescent="0.45">
      <c r="A20" s="14" t="s">
        <v>47</v>
      </c>
      <c r="B20" s="14" t="s">
        <v>37</v>
      </c>
      <c r="C20" s="15">
        <v>0.34499999999999997</v>
      </c>
      <c r="D20" s="14">
        <v>65</v>
      </c>
      <c r="E20" s="8">
        <f>ROUND(C20*D20,2)</f>
        <v>22.43</v>
      </c>
      <c r="F20" s="16">
        <v>0</v>
      </c>
      <c r="G20" s="8">
        <f>ROUND(E20*F20,2)</f>
        <v>0</v>
      </c>
      <c r="H20" s="8">
        <f>ROUND(E20-G20,2)</f>
        <v>22.43</v>
      </c>
      <c r="I20" s="8"/>
    </row>
    <row r="21" spans="1:10" ht="15.75" x14ac:dyDescent="0.45">
      <c r="A21" s="14" t="s">
        <v>39</v>
      </c>
      <c r="B21" s="14" t="s">
        <v>37</v>
      </c>
      <c r="C21" s="15">
        <v>0.25</v>
      </c>
      <c r="D21" s="14">
        <v>85</v>
      </c>
      <c r="E21" s="8">
        <f>ROUND(C21*D21,2)</f>
        <v>21.25</v>
      </c>
      <c r="F21" s="16">
        <v>0</v>
      </c>
      <c r="G21" s="8">
        <f>ROUND(E21*F21,2)</f>
        <v>0</v>
      </c>
      <c r="H21" s="8">
        <f>ROUND(E21-G21,2)</f>
        <v>21.25</v>
      </c>
      <c r="I21" s="8"/>
    </row>
    <row r="22" spans="1:10" ht="15.75" x14ac:dyDescent="0.45">
      <c r="A22" s="14" t="s">
        <v>52</v>
      </c>
      <c r="B22" s="14" t="s">
        <v>37</v>
      </c>
      <c r="C22" s="15">
        <v>0.25750000000000001</v>
      </c>
      <c r="D22" s="14">
        <v>0</v>
      </c>
      <c r="E22" s="8">
        <f>ROUND(C22*D22,2)</f>
        <v>0</v>
      </c>
      <c r="F22" s="16">
        <v>0</v>
      </c>
      <c r="G22" s="8">
        <f>ROUND(E22*F22,2)</f>
        <v>0</v>
      </c>
      <c r="H22" s="8">
        <f>ROUND(E22-G22,2)</f>
        <v>0</v>
      </c>
      <c r="I22" s="8"/>
      <c r="J22" s="26"/>
    </row>
    <row r="23" spans="1:10" x14ac:dyDescent="0.45">
      <c r="A23" s="13" t="s">
        <v>18</v>
      </c>
    </row>
    <row r="24" spans="1:10" ht="15.75" x14ac:dyDescent="0.45">
      <c r="A24" s="14" t="s">
        <v>58</v>
      </c>
      <c r="B24" s="14" t="s">
        <v>15</v>
      </c>
      <c r="C24" s="15">
        <v>5</v>
      </c>
      <c r="D24" s="14">
        <v>2</v>
      </c>
      <c r="E24" s="8">
        <f t="shared" ref="E24:E28" si="0">ROUND(C24*D24,2)</f>
        <v>10</v>
      </c>
      <c r="F24" s="16">
        <v>0</v>
      </c>
      <c r="G24" s="8">
        <f t="shared" ref="G24:G28" si="1">ROUND(E24*F24,2)</f>
        <v>0</v>
      </c>
      <c r="H24" s="8">
        <f t="shared" ref="H24:H28" si="2">ROUND(E24-G24,2)</f>
        <v>10</v>
      </c>
      <c r="I24" s="8"/>
      <c r="J24" s="12"/>
    </row>
    <row r="25" spans="1:10" ht="15.75" x14ac:dyDescent="0.45">
      <c r="A25" s="14" t="s">
        <v>59</v>
      </c>
      <c r="B25" s="14" t="s">
        <v>17</v>
      </c>
      <c r="C25" s="15">
        <v>5.9375</v>
      </c>
      <c r="D25" s="14">
        <v>3</v>
      </c>
      <c r="E25" s="8">
        <f t="shared" si="0"/>
        <v>17.809999999999999</v>
      </c>
      <c r="F25" s="16">
        <v>0</v>
      </c>
      <c r="G25" s="8">
        <f t="shared" si="1"/>
        <v>0</v>
      </c>
      <c r="H25" s="8">
        <f t="shared" si="2"/>
        <v>17.809999999999999</v>
      </c>
      <c r="I25" s="8"/>
    </row>
    <row r="26" spans="1:10" ht="15.75" x14ac:dyDescent="0.45">
      <c r="A26" s="14" t="s">
        <v>60</v>
      </c>
      <c r="B26" s="14" t="s">
        <v>17</v>
      </c>
      <c r="C26" s="15">
        <v>0.78125</v>
      </c>
      <c r="D26" s="14">
        <v>12</v>
      </c>
      <c r="E26" s="8">
        <f t="shared" si="0"/>
        <v>9.3800000000000008</v>
      </c>
      <c r="F26" s="16">
        <v>0</v>
      </c>
      <c r="G26" s="8">
        <f t="shared" si="1"/>
        <v>0</v>
      </c>
      <c r="H26" s="8">
        <f t="shared" si="2"/>
        <v>9.3800000000000008</v>
      </c>
      <c r="I26" s="8"/>
    </row>
    <row r="27" spans="1:10" ht="15.75" x14ac:dyDescent="0.45">
      <c r="A27" s="14" t="s">
        <v>61</v>
      </c>
      <c r="B27" s="14" t="s">
        <v>17</v>
      </c>
      <c r="C27" s="15">
        <v>5.7421875</v>
      </c>
      <c r="D27" s="14">
        <v>3.25</v>
      </c>
      <c r="E27" s="8">
        <f t="shared" ref="E27" si="3">ROUND(C27*D27,2)</f>
        <v>18.66</v>
      </c>
      <c r="F27" s="16">
        <v>0</v>
      </c>
      <c r="G27" s="8">
        <f t="shared" ref="G27" si="4">ROUND(E27*F27,2)</f>
        <v>0</v>
      </c>
      <c r="H27" s="8">
        <f t="shared" ref="H27" si="5">ROUND(E27-G27,2)</f>
        <v>18.66</v>
      </c>
      <c r="I27" s="8"/>
    </row>
    <row r="28" spans="1:10" ht="15.75" x14ac:dyDescent="0.45">
      <c r="A28" s="14" t="s">
        <v>62</v>
      </c>
      <c r="B28" s="14" t="s">
        <v>64</v>
      </c>
      <c r="C28" s="15">
        <v>11.25</v>
      </c>
      <c r="D28" s="14">
        <v>2</v>
      </c>
      <c r="E28" s="8">
        <f t="shared" si="0"/>
        <v>22.5</v>
      </c>
      <c r="F28" s="16">
        <v>0</v>
      </c>
      <c r="G28" s="8">
        <f t="shared" si="1"/>
        <v>0</v>
      </c>
      <c r="H28" s="8">
        <f t="shared" si="2"/>
        <v>22.5</v>
      </c>
      <c r="I28" s="8"/>
      <c r="J28" s="26"/>
    </row>
    <row r="29" spans="1:10" ht="15.75" x14ac:dyDescent="0.45">
      <c r="A29" s="14" t="s">
        <v>63</v>
      </c>
      <c r="B29" s="14" t="s">
        <v>15</v>
      </c>
      <c r="C29" s="15">
        <v>5</v>
      </c>
      <c r="D29" s="14">
        <v>0.5</v>
      </c>
      <c r="E29" s="8">
        <f t="shared" ref="E29" si="6">ROUND(C29*D29,2)</f>
        <v>2.5</v>
      </c>
      <c r="F29" s="16">
        <v>0</v>
      </c>
      <c r="G29" s="8">
        <f t="shared" ref="G29" si="7">ROUND(E29*F29,2)</f>
        <v>0</v>
      </c>
      <c r="H29" s="8">
        <f t="shared" ref="H29" si="8">ROUND(E29-G29,2)</f>
        <v>2.5</v>
      </c>
      <c r="I29" s="8"/>
      <c r="J29" s="26"/>
    </row>
    <row r="30" spans="1:10" x14ac:dyDescent="0.45">
      <c r="A30" s="13" t="s">
        <v>19</v>
      </c>
    </row>
    <row r="31" spans="1:10" ht="15.75" x14ac:dyDescent="0.45">
      <c r="A31" s="14" t="s">
        <v>79</v>
      </c>
      <c r="B31" s="14" t="s">
        <v>17</v>
      </c>
      <c r="C31" s="15">
        <v>2.56</v>
      </c>
      <c r="D31" s="14">
        <v>9</v>
      </c>
      <c r="E31" s="8">
        <f t="shared" ref="E31" si="9">ROUND(C31*D31,2)</f>
        <v>23.04</v>
      </c>
      <c r="F31" s="16">
        <v>0</v>
      </c>
      <c r="G31" s="8">
        <f t="shared" ref="G31" si="10">ROUND(E31*F31,2)</f>
        <v>0</v>
      </c>
      <c r="H31" s="8">
        <f t="shared" ref="H31" si="11">ROUND(E31-G31,2)</f>
        <v>23.04</v>
      </c>
      <c r="I31" s="8"/>
      <c r="J31" s="26"/>
    </row>
    <row r="32" spans="1:10" x14ac:dyDescent="0.45">
      <c r="A32" s="13" t="s">
        <v>16</v>
      </c>
    </row>
    <row r="33" spans="1:10" ht="15.75" x14ac:dyDescent="0.45">
      <c r="A33" s="14" t="s">
        <v>73</v>
      </c>
      <c r="B33" s="14" t="s">
        <v>15</v>
      </c>
      <c r="C33" s="15">
        <v>4.4937500000000004</v>
      </c>
      <c r="D33" s="14">
        <v>2</v>
      </c>
      <c r="E33" s="8">
        <f t="shared" ref="E33" si="12">ROUND(C33*D33,2)</f>
        <v>8.99</v>
      </c>
      <c r="F33" s="16">
        <v>0</v>
      </c>
      <c r="G33" s="8">
        <f t="shared" ref="G33" si="13">ROUND(E33*F33,2)</f>
        <v>0</v>
      </c>
      <c r="H33" s="8">
        <f t="shared" ref="H33" si="14">ROUND(E33-G33,2)</f>
        <v>8.99</v>
      </c>
      <c r="J33" s="12"/>
    </row>
    <row r="34" spans="1:10" ht="15.75" x14ac:dyDescent="0.45">
      <c r="A34" s="14" t="s">
        <v>74</v>
      </c>
      <c r="B34" s="14" t="s">
        <v>17</v>
      </c>
      <c r="C34" s="15">
        <v>23.04</v>
      </c>
      <c r="D34" s="14">
        <v>1.5</v>
      </c>
      <c r="E34" s="8">
        <f t="shared" ref="E34" si="15">ROUND(C34*D34,2)</f>
        <v>34.56</v>
      </c>
      <c r="F34" s="16">
        <v>0</v>
      </c>
      <c r="G34" s="8">
        <f t="shared" ref="G34" si="16">ROUND(E34*F34,2)</f>
        <v>0</v>
      </c>
      <c r="H34" s="8">
        <f t="shared" ref="H34" si="17">ROUND(E34-G34,2)</f>
        <v>34.56</v>
      </c>
    </row>
    <row r="35" spans="1:10" ht="15.75" x14ac:dyDescent="0.45">
      <c r="A35" s="14" t="s">
        <v>73</v>
      </c>
      <c r="B35" s="14" t="s">
        <v>15</v>
      </c>
      <c r="C35" s="15">
        <v>4.4937500000000004</v>
      </c>
      <c r="D35" s="14">
        <v>2</v>
      </c>
      <c r="E35" s="8">
        <f t="shared" ref="E35" si="18">ROUND(C35*D35,2)</f>
        <v>8.99</v>
      </c>
      <c r="F35" s="16">
        <v>0</v>
      </c>
      <c r="G35" s="8">
        <f t="shared" ref="G35" si="19">ROUND(E35*F35,2)</f>
        <v>0</v>
      </c>
      <c r="H35" s="8">
        <f t="shared" ref="H35" si="20">ROUND(E35-G35,2)</f>
        <v>8.99</v>
      </c>
    </row>
    <row r="36" spans="1:10" x14ac:dyDescent="0.45">
      <c r="A36" s="13" t="s">
        <v>75</v>
      </c>
    </row>
    <row r="37" spans="1:10" ht="15.75" x14ac:dyDescent="0.45">
      <c r="A37" s="14" t="s">
        <v>80</v>
      </c>
      <c r="B37" s="14" t="s">
        <v>17</v>
      </c>
      <c r="C37" s="15">
        <v>0.15</v>
      </c>
      <c r="D37" s="14">
        <v>8</v>
      </c>
      <c r="E37" s="8">
        <f t="shared" ref="E37" si="21">ROUND(C37*D37,2)</f>
        <v>1.2</v>
      </c>
      <c r="F37" s="16">
        <v>0</v>
      </c>
      <c r="G37" s="8">
        <f t="shared" ref="G37" si="22">ROUND(E37*F37,2)</f>
        <v>0</v>
      </c>
      <c r="H37" s="8">
        <f t="shared" ref="H37" si="23">ROUND(E37-G37,2)</f>
        <v>1.2</v>
      </c>
    </row>
    <row r="38" spans="1:10" x14ac:dyDescent="0.45">
      <c r="A38" s="13" t="s">
        <v>65</v>
      </c>
    </row>
    <row r="39" spans="1:10" x14ac:dyDescent="0.45">
      <c r="A39" s="14" t="s">
        <v>66</v>
      </c>
      <c r="B39" s="14" t="s">
        <v>67</v>
      </c>
      <c r="C39" s="15">
        <v>10</v>
      </c>
      <c r="D39" s="14">
        <f>D7</f>
        <v>2.6</v>
      </c>
      <c r="E39" s="8">
        <f>ROUND(C39*D39,2)</f>
        <v>26</v>
      </c>
      <c r="F39" s="16">
        <v>0</v>
      </c>
      <c r="G39" s="8">
        <f>ROUND(E39*F39,2)</f>
        <v>0</v>
      </c>
      <c r="H39" s="8">
        <f>ROUND(E39-G39,2)</f>
        <v>26</v>
      </c>
      <c r="I39" s="8"/>
    </row>
    <row r="40" spans="1:10" x14ac:dyDescent="0.45">
      <c r="A40" s="14" t="s">
        <v>68</v>
      </c>
      <c r="B40" s="14" t="s">
        <v>67</v>
      </c>
      <c r="C40" s="15">
        <v>20</v>
      </c>
      <c r="D40" s="14">
        <f>D7</f>
        <v>2.6</v>
      </c>
      <c r="E40" s="8">
        <f>ROUND(C40*D40,2)</f>
        <v>52</v>
      </c>
      <c r="F40" s="16">
        <v>0</v>
      </c>
      <c r="G40" s="8">
        <f>ROUND(E40*F40,2)</f>
        <v>0</v>
      </c>
      <c r="H40" s="8">
        <f>ROUND(E40-G40,2)</f>
        <v>52</v>
      </c>
      <c r="I40" s="8"/>
    </row>
    <row r="41" spans="1:10" x14ac:dyDescent="0.45">
      <c r="A41" s="14" t="s">
        <v>48</v>
      </c>
      <c r="B41" s="14" t="s">
        <v>21</v>
      </c>
      <c r="C41" s="15">
        <v>16.25</v>
      </c>
      <c r="D41" s="14">
        <v>1</v>
      </c>
      <c r="E41" s="8">
        <f>ROUND(C41*D41,2)</f>
        <v>16.25</v>
      </c>
      <c r="F41" s="16">
        <v>0</v>
      </c>
      <c r="G41" s="8">
        <f>ROUND(E41*F41,2)</f>
        <v>0</v>
      </c>
      <c r="H41" s="8">
        <f>ROUND(E41-G41,2)</f>
        <v>16.25</v>
      </c>
      <c r="I41" s="8"/>
    </row>
    <row r="42" spans="1:10" x14ac:dyDescent="0.45">
      <c r="A42" s="13" t="s">
        <v>40</v>
      </c>
    </row>
    <row r="43" spans="1:10" x14ac:dyDescent="0.45">
      <c r="A43" s="14" t="s">
        <v>69</v>
      </c>
      <c r="B43" s="14" t="s">
        <v>21</v>
      </c>
      <c r="C43" s="15">
        <v>10</v>
      </c>
      <c r="D43" s="14">
        <v>1</v>
      </c>
      <c r="E43" s="8">
        <f>ROUND(C43*D43,2)</f>
        <v>10</v>
      </c>
      <c r="F43" s="16">
        <v>0</v>
      </c>
      <c r="G43" s="8">
        <f>ROUND(E43*F43,2)</f>
        <v>0</v>
      </c>
      <c r="H43" s="8">
        <f>ROUND(E43-G43,2)</f>
        <v>10</v>
      </c>
      <c r="I43" s="8"/>
    </row>
    <row r="44" spans="1:10" x14ac:dyDescent="0.45">
      <c r="A44" s="13" t="s">
        <v>42</v>
      </c>
      <c r="I44" s="8"/>
    </row>
    <row r="45" spans="1:10" x14ac:dyDescent="0.45">
      <c r="A45" s="14" t="s">
        <v>70</v>
      </c>
      <c r="B45" s="14" t="s">
        <v>21</v>
      </c>
      <c r="C45" s="15">
        <v>22</v>
      </c>
      <c r="D45" s="14">
        <v>1</v>
      </c>
      <c r="E45" s="8">
        <f>ROUND(C45*D45,2)</f>
        <v>22</v>
      </c>
      <c r="F45" s="16">
        <v>0</v>
      </c>
      <c r="G45" s="8">
        <f>ROUND(E45*F45,2)</f>
        <v>0</v>
      </c>
      <c r="H45" s="8">
        <f>ROUND(E45-G45,2)</f>
        <v>22</v>
      </c>
      <c r="I45" s="8"/>
    </row>
    <row r="46" spans="1:10" x14ac:dyDescent="0.45">
      <c r="A46" s="13" t="s">
        <v>22</v>
      </c>
    </row>
    <row r="47" spans="1:10" x14ac:dyDescent="0.45">
      <c r="A47" s="14" t="s">
        <v>23</v>
      </c>
      <c r="B47" s="14" t="s">
        <v>24</v>
      </c>
      <c r="C47" s="15">
        <v>14.53</v>
      </c>
      <c r="D47" s="21">
        <f>14.23/14.53</f>
        <v>0.97935306262904342</v>
      </c>
      <c r="E47" s="8">
        <f>ROUND(C47*D47,2)</f>
        <v>14.23</v>
      </c>
      <c r="F47" s="16">
        <v>0</v>
      </c>
      <c r="G47" s="8">
        <f>ROUND(E47*F47,2)</f>
        <v>0</v>
      </c>
      <c r="H47" s="8">
        <f>ROUND(E47-G47,2)</f>
        <v>14.23</v>
      </c>
      <c r="I47" s="8"/>
    </row>
    <row r="48" spans="1:10" x14ac:dyDescent="0.45">
      <c r="A48" s="14" t="s">
        <v>25</v>
      </c>
      <c r="B48" s="14" t="s">
        <v>24</v>
      </c>
      <c r="C48" s="15">
        <v>14.53</v>
      </c>
      <c r="D48" s="21">
        <f>10.77/14.53</f>
        <v>0.74122505161734342</v>
      </c>
      <c r="E48" s="8">
        <f>ROUND(C48*D48,2)</f>
        <v>10.77</v>
      </c>
      <c r="F48" s="16">
        <v>0</v>
      </c>
      <c r="G48" s="8">
        <f>ROUND(E48*F48,2)</f>
        <v>0</v>
      </c>
      <c r="H48" s="8">
        <f>ROUND(E48-G48,2)</f>
        <v>10.77</v>
      </c>
      <c r="I48" s="8"/>
    </row>
    <row r="49" spans="1:10" x14ac:dyDescent="0.45">
      <c r="A49" s="13" t="s">
        <v>44</v>
      </c>
      <c r="B49" s="14"/>
      <c r="C49" s="15"/>
      <c r="D49" s="14"/>
      <c r="F49" s="16"/>
      <c r="G49" s="8"/>
      <c r="H49" s="8"/>
      <c r="I49" s="8"/>
    </row>
    <row r="50" spans="1:10" x14ac:dyDescent="0.45">
      <c r="A50" s="14" t="s">
        <v>26</v>
      </c>
      <c r="B50" s="14" t="s">
        <v>24</v>
      </c>
      <c r="C50" s="15">
        <v>14.53</v>
      </c>
      <c r="D50" s="21">
        <f>0.58/14.53</f>
        <v>3.991741225051617E-2</v>
      </c>
      <c r="E50" s="8">
        <f>ROUND(C50*D50,2)</f>
        <v>0.57999999999999996</v>
      </c>
      <c r="F50" s="16">
        <v>0</v>
      </c>
      <c r="G50" s="8">
        <f>ROUND(E50*F50,2)</f>
        <v>0</v>
      </c>
      <c r="H50" s="8">
        <f>ROUND(E50-G50,2)</f>
        <v>0.57999999999999996</v>
      </c>
      <c r="I50" s="8"/>
    </row>
    <row r="51" spans="1:10" x14ac:dyDescent="0.45">
      <c r="A51" s="13" t="s">
        <v>27</v>
      </c>
      <c r="I51" s="8"/>
    </row>
    <row r="52" spans="1:10" x14ac:dyDescent="0.45">
      <c r="A52" s="14" t="s">
        <v>23</v>
      </c>
      <c r="B52" s="14" t="s">
        <v>28</v>
      </c>
      <c r="C52" s="15">
        <v>2.8</v>
      </c>
      <c r="D52" s="22">
        <f>21.17/2.8</f>
        <v>7.5607142857142868</v>
      </c>
      <c r="E52" s="8">
        <f>ROUND(C52*D52,2)</f>
        <v>21.17</v>
      </c>
      <c r="F52" s="16">
        <v>0</v>
      </c>
      <c r="G52" s="8">
        <f>ROUND(E52*F52,2)</f>
        <v>0</v>
      </c>
      <c r="H52" s="8">
        <f>ROUND(E52-G52,2)</f>
        <v>21.17</v>
      </c>
      <c r="I52" s="8"/>
    </row>
    <row r="53" spans="1:10" x14ac:dyDescent="0.45">
      <c r="A53" s="14" t="s">
        <v>25</v>
      </c>
      <c r="B53" s="14" t="s">
        <v>28</v>
      </c>
      <c r="C53" s="15">
        <v>2.8</v>
      </c>
      <c r="D53" s="22">
        <f>17.49/2.8</f>
        <v>6.246428571428571</v>
      </c>
      <c r="E53" s="8">
        <f>ROUND(C53*D53,2)</f>
        <v>17.489999999999998</v>
      </c>
      <c r="F53" s="16">
        <v>0</v>
      </c>
      <c r="G53" s="8">
        <f>ROUND(E53*F53,2)</f>
        <v>0</v>
      </c>
      <c r="H53" s="8">
        <f>ROUND(E53-G53,2)</f>
        <v>17.489999999999998</v>
      </c>
    </row>
    <row r="54" spans="1:10" x14ac:dyDescent="0.45">
      <c r="A54" s="14" t="s">
        <v>50</v>
      </c>
      <c r="B54" s="14" t="s">
        <v>49</v>
      </c>
      <c r="C54" s="15">
        <f>39.69/12</f>
        <v>3.3074999999999997</v>
      </c>
      <c r="D54" s="27">
        <v>12</v>
      </c>
      <c r="E54" s="8">
        <f>ROUND(C54*D54,2)</f>
        <v>39.69</v>
      </c>
      <c r="F54" s="16">
        <v>0</v>
      </c>
      <c r="G54" s="8">
        <f>ROUND(E54*F54,2)</f>
        <v>0</v>
      </c>
      <c r="H54" s="8">
        <f>ROUND(E54-G54,2)</f>
        <v>39.69</v>
      </c>
      <c r="I54" s="8"/>
      <c r="J54" s="26"/>
    </row>
    <row r="55" spans="1:10" x14ac:dyDescent="0.45">
      <c r="A55" s="13" t="s">
        <v>29</v>
      </c>
      <c r="I55" s="8"/>
    </row>
    <row r="56" spans="1:10" x14ac:dyDescent="0.45">
      <c r="A56" s="14" t="s">
        <v>45</v>
      </c>
      <c r="B56" s="14" t="s">
        <v>21</v>
      </c>
      <c r="C56" s="15">
        <v>14.58</v>
      </c>
      <c r="D56" s="14">
        <v>1</v>
      </c>
      <c r="E56" s="8">
        <f t="shared" ref="E56:E61" si="24">ROUND(C56*D56,2)</f>
        <v>14.58</v>
      </c>
      <c r="F56" s="16">
        <v>0</v>
      </c>
      <c r="G56" s="8">
        <f t="shared" ref="G56:G61" si="25">ROUND(E56*F56,2)</f>
        <v>0</v>
      </c>
      <c r="H56" s="8">
        <f t="shared" ref="H56:H63" si="26">ROUND(E56-G56,2)</f>
        <v>14.58</v>
      </c>
      <c r="I56" s="8"/>
    </row>
    <row r="57" spans="1:10" x14ac:dyDescent="0.45">
      <c r="A57" s="14" t="s">
        <v>25</v>
      </c>
      <c r="B57" s="14" t="s">
        <v>21</v>
      </c>
      <c r="C57" s="15">
        <v>11.48</v>
      </c>
      <c r="D57" s="14">
        <v>1</v>
      </c>
      <c r="E57" s="8">
        <f t="shared" si="24"/>
        <v>11.48</v>
      </c>
      <c r="F57" s="16">
        <v>0</v>
      </c>
      <c r="G57" s="8">
        <f t="shared" si="25"/>
        <v>0</v>
      </c>
      <c r="H57" s="8">
        <f t="shared" si="26"/>
        <v>11.48</v>
      </c>
      <c r="I57" s="19"/>
    </row>
    <row r="58" spans="1:10" x14ac:dyDescent="0.45">
      <c r="A58" s="14" t="s">
        <v>50</v>
      </c>
      <c r="B58" s="14" t="s">
        <v>21</v>
      </c>
      <c r="C58" s="15">
        <v>0.26411458333333337</v>
      </c>
      <c r="D58" s="14">
        <v>12</v>
      </c>
      <c r="E58" s="8">
        <f t="shared" si="24"/>
        <v>3.17</v>
      </c>
      <c r="F58" s="16">
        <v>0</v>
      </c>
      <c r="G58" s="8">
        <f t="shared" si="25"/>
        <v>0</v>
      </c>
      <c r="H58" s="8">
        <f t="shared" si="26"/>
        <v>3.17</v>
      </c>
      <c r="I58" s="12"/>
      <c r="J58" s="26"/>
    </row>
    <row r="59" spans="1:10" x14ac:dyDescent="0.45">
      <c r="A59" s="14" t="s">
        <v>81</v>
      </c>
      <c r="B59" s="14" t="s">
        <v>67</v>
      </c>
      <c r="C59" s="15">
        <v>2.5</v>
      </c>
      <c r="D59" s="14">
        <f>D7</f>
        <v>2.6</v>
      </c>
      <c r="E59" s="8">
        <f t="shared" si="24"/>
        <v>6.5</v>
      </c>
      <c r="F59" s="16">
        <v>0</v>
      </c>
      <c r="G59" s="8">
        <f t="shared" si="25"/>
        <v>0</v>
      </c>
      <c r="H59" s="8">
        <f t="shared" si="26"/>
        <v>6.5</v>
      </c>
      <c r="I59" s="12"/>
      <c r="J59" s="26"/>
    </row>
    <row r="60" spans="1:10" x14ac:dyDescent="0.45">
      <c r="A60" s="14" t="s">
        <v>82</v>
      </c>
      <c r="B60" s="14" t="s">
        <v>83</v>
      </c>
      <c r="C60" s="15">
        <v>0.01</v>
      </c>
      <c r="D60" s="14">
        <v>798.75</v>
      </c>
      <c r="E60" s="8">
        <f t="shared" si="24"/>
        <v>7.99</v>
      </c>
      <c r="F60" s="16">
        <v>0</v>
      </c>
      <c r="G60" s="8">
        <f t="shared" si="25"/>
        <v>0</v>
      </c>
      <c r="H60" s="8">
        <f t="shared" si="26"/>
        <v>7.99</v>
      </c>
      <c r="I60" s="12"/>
      <c r="J60" s="26"/>
    </row>
    <row r="61" spans="1:10" ht="15" customHeight="1" x14ac:dyDescent="0.45">
      <c r="A61" s="9" t="s">
        <v>30</v>
      </c>
      <c r="B61" s="9" t="s">
        <v>21</v>
      </c>
      <c r="C61" s="10">
        <v>24.4</v>
      </c>
      <c r="D61" s="9">
        <v>1</v>
      </c>
      <c r="E61" s="2">
        <f t="shared" si="24"/>
        <v>24.4</v>
      </c>
      <c r="F61" s="11">
        <v>0</v>
      </c>
      <c r="G61" s="2">
        <f t="shared" si="25"/>
        <v>0</v>
      </c>
      <c r="H61" s="2">
        <f t="shared" si="26"/>
        <v>24.4</v>
      </c>
      <c r="I61" s="12"/>
    </row>
    <row r="62" spans="1:10" x14ac:dyDescent="0.45">
      <c r="A62" s="7" t="s">
        <v>31</v>
      </c>
      <c r="E62" s="8">
        <f>SUM(E14:E61)</f>
        <v>659.1600000000002</v>
      </c>
      <c r="G62" s="12">
        <f>SUM(G16:G61)</f>
        <v>0</v>
      </c>
      <c r="H62" s="12">
        <f t="shared" si="26"/>
        <v>659.16</v>
      </c>
    </row>
    <row r="63" spans="1:10" x14ac:dyDescent="0.45">
      <c r="A63" s="7" t="s">
        <v>32</v>
      </c>
      <c r="E63" s="8">
        <f>+E8-E62</f>
        <v>640.8399999999998</v>
      </c>
      <c r="G63" s="12">
        <f>+G8-G62</f>
        <v>260</v>
      </c>
      <c r="H63" s="12">
        <f t="shared" si="26"/>
        <v>380.84</v>
      </c>
    </row>
    <row r="64" spans="1:10" ht="6.75" customHeight="1" x14ac:dyDescent="0.45">
      <c r="A64" t="s">
        <v>11</v>
      </c>
      <c r="I64" s="8"/>
    </row>
    <row r="65" spans="1:9" x14ac:dyDescent="0.45">
      <c r="A65" s="7" t="s">
        <v>33</v>
      </c>
      <c r="I65" s="8"/>
    </row>
    <row r="66" spans="1:9" x14ac:dyDescent="0.45">
      <c r="A66" s="14" t="s">
        <v>41</v>
      </c>
      <c r="B66" s="14" t="s">
        <v>21</v>
      </c>
      <c r="C66" s="15">
        <v>88.52</v>
      </c>
      <c r="D66" s="14">
        <v>1</v>
      </c>
      <c r="E66" s="8">
        <f>ROUND(C66*D66,2)</f>
        <v>88.52</v>
      </c>
      <c r="F66" s="16">
        <v>0</v>
      </c>
      <c r="G66" s="8">
        <f>ROUND(E66*F66,2)</f>
        <v>0</v>
      </c>
      <c r="H66" s="8">
        <f t="shared" ref="H66:H72" si="27">ROUND(E66-G66,2)</f>
        <v>88.52</v>
      </c>
      <c r="I66" s="19"/>
    </row>
    <row r="67" spans="1:9" x14ac:dyDescent="0.45">
      <c r="A67" s="14" t="s">
        <v>25</v>
      </c>
      <c r="B67" s="14" t="s">
        <v>21</v>
      </c>
      <c r="C67" s="15">
        <v>108.67</v>
      </c>
      <c r="D67" s="14">
        <v>1</v>
      </c>
      <c r="E67" s="8">
        <f>ROUND(C67*D67,2)</f>
        <v>108.67</v>
      </c>
      <c r="F67" s="16">
        <v>0</v>
      </c>
      <c r="G67" s="8">
        <f>ROUND(E67*F67,2)</f>
        <v>0</v>
      </c>
      <c r="H67" s="8">
        <f t="shared" si="27"/>
        <v>108.67</v>
      </c>
      <c r="I67" s="12"/>
    </row>
    <row r="68" spans="1:9" x14ac:dyDescent="0.45">
      <c r="A68" s="9" t="s">
        <v>50</v>
      </c>
      <c r="B68" s="9" t="s">
        <v>21</v>
      </c>
      <c r="C68" s="10">
        <v>28.14</v>
      </c>
      <c r="D68" s="9">
        <v>1</v>
      </c>
      <c r="E68" s="2">
        <f>ROUND(C68*D68,2)</f>
        <v>28.14</v>
      </c>
      <c r="F68" s="11">
        <v>0</v>
      </c>
      <c r="G68" s="2">
        <f>ROUND(E68*F68,2)</f>
        <v>0</v>
      </c>
      <c r="H68" s="2">
        <f t="shared" ref="H68" si="28">ROUND(E68-G68,2)</f>
        <v>28.14</v>
      </c>
      <c r="I68" s="12"/>
    </row>
    <row r="69" spans="1:9" x14ac:dyDescent="0.45">
      <c r="A69" s="9" t="s">
        <v>84</v>
      </c>
      <c r="B69" s="9" t="s">
        <v>21</v>
      </c>
      <c r="C69" s="10">
        <v>9.86</v>
      </c>
      <c r="D69" s="9">
        <v>1</v>
      </c>
      <c r="E69" s="2">
        <f>ROUND(C69*D69,2)</f>
        <v>9.86</v>
      </c>
      <c r="F69" s="11">
        <v>0</v>
      </c>
      <c r="G69" s="2">
        <f>ROUND(E69*F69,2)</f>
        <v>0</v>
      </c>
      <c r="H69" s="2">
        <f t="shared" si="27"/>
        <v>9.86</v>
      </c>
      <c r="I69" s="12"/>
    </row>
    <row r="70" spans="1:9" x14ac:dyDescent="0.45">
      <c r="A70" s="7" t="s">
        <v>34</v>
      </c>
      <c r="E70" s="8">
        <f>SUM(E66:E69)</f>
        <v>235.19</v>
      </c>
      <c r="G70" s="12">
        <f>SUM(G66:G69)</f>
        <v>0</v>
      </c>
      <c r="H70" s="12">
        <f t="shared" si="27"/>
        <v>235.19</v>
      </c>
      <c r="I70" s="12"/>
    </row>
    <row r="71" spans="1:9" x14ac:dyDescent="0.45">
      <c r="A71" s="7" t="s">
        <v>35</v>
      </c>
      <c r="E71" s="8">
        <f>+E62+E70</f>
        <v>894.35000000000014</v>
      </c>
      <c r="G71" s="12">
        <f>+G62+G70</f>
        <v>0</v>
      </c>
      <c r="H71" s="12">
        <f t="shared" si="27"/>
        <v>894.35</v>
      </c>
    </row>
    <row r="72" spans="1:9" x14ac:dyDescent="0.45">
      <c r="A72" s="7" t="s">
        <v>36</v>
      </c>
      <c r="E72" s="24">
        <f>+E8-E71</f>
        <v>405.64999999999986</v>
      </c>
      <c r="G72" s="12">
        <f>+G8-G71</f>
        <v>260</v>
      </c>
      <c r="H72" s="25">
        <f t="shared" si="27"/>
        <v>145.65</v>
      </c>
    </row>
    <row r="73" spans="1:9" ht="8.25" customHeight="1" x14ac:dyDescent="0.45">
      <c r="A73" t="s">
        <v>46</v>
      </c>
    </row>
    <row r="74" spans="1:9" x14ac:dyDescent="0.45">
      <c r="A74" s="13" t="s">
        <v>85</v>
      </c>
      <c r="B74" s="13"/>
      <c r="C74" s="23"/>
      <c r="D74" s="13"/>
      <c r="E74" s="23"/>
      <c r="F74" s="13"/>
    </row>
    <row r="75" spans="1:9" ht="14.25" customHeight="1" x14ac:dyDescent="0.45">
      <c r="A75" s="28" t="s">
        <v>71</v>
      </c>
      <c r="B75" s="28"/>
      <c r="C75" s="28"/>
      <c r="D75" s="28"/>
      <c r="E75" s="28"/>
      <c r="F75" s="28"/>
      <c r="G75" s="28"/>
      <c r="H75" s="28"/>
    </row>
    <row r="76" spans="1:9" x14ac:dyDescent="0.45">
      <c r="A76" s="28"/>
      <c r="B76" s="28"/>
      <c r="C76" s="28"/>
      <c r="D76" s="28"/>
      <c r="E76" s="28"/>
      <c r="F76" s="28"/>
      <c r="G76" s="28"/>
      <c r="H76" s="28"/>
    </row>
    <row r="77" spans="1:9" x14ac:dyDescent="0.45">
      <c r="A77" s="28"/>
      <c r="B77" s="28"/>
      <c r="C77" s="28"/>
      <c r="D77" s="28"/>
      <c r="E77" s="28"/>
      <c r="F77" s="28"/>
      <c r="G77" s="28"/>
      <c r="H77" s="28"/>
    </row>
    <row r="78" spans="1:9" x14ac:dyDescent="0.45">
      <c r="A78" s="7"/>
    </row>
  </sheetData>
  <mergeCells count="4">
    <mergeCell ref="A1:H1"/>
    <mergeCell ref="A2:H2"/>
    <mergeCell ref="A3:H3"/>
    <mergeCell ref="F4:G4"/>
  </mergeCells>
  <pageMargins left="0.75" right="0.75" top="1" bottom="1" header="0.5" footer="0.5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Breana Jordan Watkins</dc:creator>
  <cp:lastModifiedBy>Breana Jordan Watkins</cp:lastModifiedBy>
  <dcterms:created xsi:type="dcterms:W3CDTF">2023-11-06T09:45:52Z</dcterms:created>
  <dcterms:modified xsi:type="dcterms:W3CDTF">2024-11-14T07:41:21Z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570d0e1-5e3d-4557-a9f8-84d8494b9cc8_Enabled">
    <vt:lpwstr>true</vt:lpwstr>
  </property>
  <property fmtid="{D5CDD505-2E9C-101B-9397-08002B2CF9AE}" pid="3" name="MSIP_Label_0570d0e1-5e3d-4557-a9f8-84d8494b9cc8_SetDate">
    <vt:lpwstr>2023-11-06T12:29:23Z</vt:lpwstr>
  </property>
  <property fmtid="{D5CDD505-2E9C-101B-9397-08002B2CF9AE}" pid="4" name="MSIP_Label_0570d0e1-5e3d-4557-a9f8-84d8494b9cc8_Method">
    <vt:lpwstr>Standard</vt:lpwstr>
  </property>
  <property fmtid="{D5CDD505-2E9C-101B-9397-08002B2CF9AE}" pid="5" name="MSIP_Label_0570d0e1-5e3d-4557-a9f8-84d8494b9cc8_Name">
    <vt:lpwstr>Public Data</vt:lpwstr>
  </property>
  <property fmtid="{D5CDD505-2E9C-101B-9397-08002B2CF9AE}" pid="6" name="MSIP_Label_0570d0e1-5e3d-4557-a9f8-84d8494b9cc8_SiteId">
    <vt:lpwstr>174d954f-585e-40c3-ae1c-01ada5f26723</vt:lpwstr>
  </property>
  <property fmtid="{D5CDD505-2E9C-101B-9397-08002B2CF9AE}" pid="7" name="MSIP_Label_0570d0e1-5e3d-4557-a9f8-84d8494b9cc8_ActionId">
    <vt:lpwstr>edd7066e-bf0c-47eb-afa9-1a2c29fc759b</vt:lpwstr>
  </property>
  <property fmtid="{D5CDD505-2E9C-101B-9397-08002B2CF9AE}" pid="8" name="MSIP_Label_0570d0e1-5e3d-4557-a9f8-84d8494b9cc8_ContentBits">
    <vt:lpwstr>0</vt:lpwstr>
  </property>
</Properties>
</file>